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EstaPasta_de_trabalho"/>
  <bookViews>
    <workbookView xWindow="0" yWindow="-165" windowWidth="15390" windowHeight="11640" tabRatio="989"/>
  </bookViews>
  <sheets>
    <sheet name="RESUMO PAVIMENTAÇÃO- RUAS" sheetId="99" r:id="rId1"/>
    <sheet name="RESUMO GALERIA" sheetId="103" r:id="rId2"/>
  </sheets>
  <externalReferences>
    <externalReference r:id="rId3"/>
    <externalReference r:id="rId4"/>
  </externalReferences>
  <definedNames>
    <definedName name="_xlnm.Print_Area" localSheetId="0">'RESUMO PAVIMENTAÇÃO- RUAS'!$A$1:$AL$84</definedName>
    <definedName name="FIM" localSheetId="1">#REF!</definedName>
    <definedName name="FIM">#REF!</definedName>
  </definedNames>
  <calcPr calcId="124519" iterateCount="98"/>
</workbook>
</file>

<file path=xl/calcChain.xml><?xml version="1.0" encoding="utf-8"?>
<calcChain xmlns="http://schemas.openxmlformats.org/spreadsheetml/2006/main">
  <c r="AB39" i="99"/>
  <c r="Y39"/>
  <c r="X39"/>
  <c r="D23" i="103"/>
  <c r="Y23" s="1"/>
  <c r="C23"/>
  <c r="T40" i="99"/>
  <c r="Y22" i="103"/>
  <c r="Z22"/>
  <c r="AB35" i="99"/>
  <c r="AB33"/>
  <c r="AB31"/>
  <c r="AB29"/>
  <c r="AB27"/>
  <c r="AB25"/>
  <c r="AB23"/>
  <c r="AB21"/>
  <c r="AB19"/>
  <c r="AB17"/>
  <c r="Y35"/>
  <c r="Y33"/>
  <c r="Y31"/>
  <c r="Y29"/>
  <c r="Y27"/>
  <c r="Y25"/>
  <c r="Y23"/>
  <c r="Y21"/>
  <c r="Y19"/>
  <c r="Y17"/>
  <c r="X35"/>
  <c r="X33"/>
  <c r="X31"/>
  <c r="X29"/>
  <c r="X27"/>
  <c r="X25"/>
  <c r="X23"/>
  <c r="X21"/>
  <c r="X19"/>
  <c r="X17"/>
  <c r="Y40" l="1"/>
  <c r="Y44" s="1"/>
  <c r="Z23" i="103"/>
  <c r="AB7" i="99"/>
  <c r="AB9"/>
  <c r="AB11"/>
  <c r="AB13"/>
  <c r="AB15"/>
  <c r="D21" i="103"/>
  <c r="D20"/>
  <c r="D19"/>
  <c r="D18"/>
  <c r="D17"/>
  <c r="D16"/>
  <c r="D15"/>
  <c r="C21"/>
  <c r="C20"/>
  <c r="C19"/>
  <c r="C18"/>
  <c r="C17"/>
  <c r="C16"/>
  <c r="C15"/>
  <c r="Z21"/>
  <c r="Z20"/>
  <c r="Z19"/>
  <c r="Z18"/>
  <c r="Z17"/>
  <c r="Z16"/>
  <c r="Y21"/>
  <c r="Y20"/>
  <c r="Y19"/>
  <c r="Y18"/>
  <c r="Y17"/>
  <c r="Y16"/>
  <c r="Y15"/>
  <c r="C14"/>
  <c r="Z14" s="1"/>
  <c r="D14"/>
  <c r="Y14"/>
  <c r="C13"/>
  <c r="Z13" s="1"/>
  <c r="D13"/>
  <c r="Y13"/>
  <c r="C12"/>
  <c r="Z12" s="1"/>
  <c r="D12"/>
  <c r="Y12"/>
  <c r="G36"/>
  <c r="T36"/>
  <c r="T38" s="1"/>
  <c r="S36"/>
  <c r="S38" s="1"/>
  <c r="R36"/>
  <c r="Q36"/>
  <c r="Q38" s="1"/>
  <c r="P36"/>
  <c r="P38" s="1"/>
  <c r="O36"/>
  <c r="N36"/>
  <c r="M36"/>
  <c r="M38" s="1"/>
  <c r="L36"/>
  <c r="L38" s="1"/>
  <c r="R38"/>
  <c r="O38"/>
  <c r="N38"/>
  <c r="B46" i="99"/>
  <c r="B44"/>
  <c r="B42"/>
  <c r="X36" i="103"/>
  <c r="X38" s="1"/>
  <c r="Y11" i="99"/>
  <c r="Y9"/>
  <c r="Y7"/>
  <c r="X11"/>
  <c r="X7"/>
  <c r="X9"/>
  <c r="B10"/>
  <c r="B14"/>
  <c r="B12"/>
  <c r="B8"/>
  <c r="B6"/>
  <c r="W40"/>
  <c r="W44" s="1"/>
  <c r="V40"/>
  <c r="V44" s="1"/>
  <c r="O40"/>
  <c r="O44" s="1"/>
  <c r="P40"/>
  <c r="P44" s="1"/>
  <c r="Q40"/>
  <c r="Q44" s="1"/>
  <c r="C11" i="103"/>
  <c r="C10"/>
  <c r="C9"/>
  <c r="C36" s="1"/>
  <c r="C8"/>
  <c r="C7"/>
  <c r="X15" i="99"/>
  <c r="X13"/>
  <c r="AI38"/>
  <c r="AI36"/>
  <c r="AI34"/>
  <c r="AI32"/>
  <c r="AI30"/>
  <c r="AI28"/>
  <c r="AI26"/>
  <c r="AI24"/>
  <c r="AI22"/>
  <c r="AI20"/>
  <c r="AI18"/>
  <c r="AI16"/>
  <c r="AI14"/>
  <c r="AI12"/>
  <c r="AI40" s="1"/>
  <c r="AI44" s="1"/>
  <c r="AI10"/>
  <c r="AI8"/>
  <c r="AE38"/>
  <c r="AE34"/>
  <c r="AE32"/>
  <c r="AE30"/>
  <c r="AE28"/>
  <c r="AE26"/>
  <c r="AE24"/>
  <c r="AE22"/>
  <c r="AE20"/>
  <c r="AE18"/>
  <c r="AE16"/>
  <c r="AE14"/>
  <c r="AE12"/>
  <c r="AE10"/>
  <c r="AE8"/>
  <c r="Y15"/>
  <c r="Y13"/>
  <c r="AI6"/>
  <c r="AE6"/>
  <c r="U40"/>
  <c r="U44" s="1"/>
  <c r="S40"/>
  <c r="S44" s="1"/>
  <c r="R40"/>
  <c r="Z15" i="103" l="1"/>
  <c r="AE40" i="99"/>
  <c r="AE44" s="1"/>
  <c r="AB40"/>
  <c r="AB44" s="1"/>
  <c r="D11" i="103"/>
  <c r="Y11" s="1"/>
  <c r="D10"/>
  <c r="Y10" s="1"/>
  <c r="D9"/>
  <c r="D8"/>
  <c r="E36"/>
  <c r="E38" s="1"/>
  <c r="D7"/>
  <c r="Y7" s="1"/>
  <c r="F36"/>
  <c r="F38" s="1"/>
  <c r="H36"/>
  <c r="H38" s="1"/>
  <c r="I36"/>
  <c r="J36"/>
  <c r="J38" s="1"/>
  <c r="K36"/>
  <c r="U36"/>
  <c r="U38" s="1"/>
  <c r="V36"/>
  <c r="V38" s="1"/>
  <c r="W36"/>
  <c r="W38" s="1"/>
  <c r="AA36"/>
  <c r="AA38" s="1"/>
  <c r="AB36"/>
  <c r="AB38" s="1"/>
  <c r="AF36"/>
  <c r="AF38" s="1"/>
  <c r="Z9" l="1"/>
  <c r="Z36" s="1"/>
  <c r="D36"/>
  <c r="I46" i="99"/>
  <c r="Z11" i="103"/>
  <c r="Z10"/>
  <c r="Y9"/>
  <c r="Y36" s="1"/>
  <c r="Y8"/>
  <c r="Z8"/>
  <c r="Z7"/>
  <c r="G38"/>
  <c r="Q70" i="99"/>
  <c r="K38" i="103"/>
  <c r="I38"/>
  <c r="Z38" l="1"/>
  <c r="Y38"/>
  <c r="R70" i="99"/>
  <c r="C38" i="103"/>
  <c r="C39" l="1"/>
  <c r="G39" l="1"/>
</calcChain>
</file>

<file path=xl/sharedStrings.xml><?xml version="1.0" encoding="utf-8"?>
<sst xmlns="http://schemas.openxmlformats.org/spreadsheetml/2006/main" count="188" uniqueCount="109">
  <si>
    <t xml:space="preserve">TRECHO </t>
  </si>
  <si>
    <t>superficial</t>
  </si>
  <si>
    <t>Revestimento</t>
  </si>
  <si>
    <t>Graduada</t>
  </si>
  <si>
    <t>Pintura Ligação</t>
  </si>
  <si>
    <t>Imprimação com</t>
  </si>
  <si>
    <t>Emulsão CM-30</t>
  </si>
  <si>
    <t>Regularização e</t>
  </si>
  <si>
    <t>(0,5 kg /m2) m2</t>
  </si>
  <si>
    <t>Grama</t>
  </si>
  <si>
    <t>Meio Fio</t>
  </si>
  <si>
    <t>Pintura</t>
  </si>
  <si>
    <t>Faixas</t>
  </si>
  <si>
    <t>GALERIAS m</t>
  </si>
  <si>
    <t>Rua</t>
  </si>
  <si>
    <t xml:space="preserve">Bocas </t>
  </si>
  <si>
    <t>Dissipador</t>
  </si>
  <si>
    <t>DE</t>
  </si>
  <si>
    <t>Energia</t>
  </si>
  <si>
    <t>LOBO</t>
  </si>
  <si>
    <t xml:space="preserve">2 ø 1,2 m </t>
  </si>
  <si>
    <t>Total de unidades</t>
  </si>
  <si>
    <t>Valor Total por item R$-</t>
  </si>
  <si>
    <t>VALOR TOTAL DA OBRA</t>
  </si>
  <si>
    <t>m2</t>
  </si>
  <si>
    <t>TOTAIS</t>
  </si>
  <si>
    <t>chek</t>
  </si>
  <si>
    <t>RUA</t>
  </si>
  <si>
    <t>Base Brita</t>
  </si>
  <si>
    <t>Israel Devecchi</t>
  </si>
  <si>
    <t>Engenheiro Civil - CREA 11729-D-PR</t>
  </si>
  <si>
    <t>Ø1,20(m)</t>
  </si>
  <si>
    <t>Ø1,00(m)</t>
  </si>
  <si>
    <t>Ø80(m)</t>
  </si>
  <si>
    <t>Ø60(m)</t>
  </si>
  <si>
    <t>Ø40(m)</t>
  </si>
  <si>
    <t>Ø20(m)</t>
  </si>
  <si>
    <t>Preços unitários (contrato)R$</t>
  </si>
  <si>
    <t>compactação</t>
  </si>
  <si>
    <t>do subleito(m²)</t>
  </si>
  <si>
    <t>0,042m³/m</t>
  </si>
  <si>
    <t>(m)</t>
  </si>
  <si>
    <t>Calçadas</t>
  </si>
  <si>
    <t>l=1,50m (m²)</t>
  </si>
  <si>
    <t xml:space="preserve">CBUQ </t>
  </si>
  <si>
    <t>(m²)</t>
  </si>
  <si>
    <t>EX</t>
  </si>
  <si>
    <t>TEM</t>
  </si>
  <si>
    <t>ÇÃO</t>
  </si>
  <si>
    <t>Remoção de cam.</t>
  </si>
  <si>
    <t>(1,20kg /m2) m2</t>
  </si>
  <si>
    <t>Reaterro de Valas</t>
  </si>
  <si>
    <t>e=0,10t/m²</t>
  </si>
  <si>
    <t>(t)</t>
  </si>
  <si>
    <t>e=0,15m</t>
  </si>
  <si>
    <t>(m³)</t>
  </si>
  <si>
    <t xml:space="preserve"> (m3)</t>
  </si>
  <si>
    <t>Emulsão RR-1C</t>
  </si>
  <si>
    <t>e=0,07m</t>
  </si>
  <si>
    <t>RUA GUATEMALA</t>
  </si>
  <si>
    <t>RUA CORDILHEIRA DOS ANDES</t>
  </si>
  <si>
    <t>RUA GUANABARA</t>
  </si>
  <si>
    <t>AV. RADIAL LESTE</t>
  </si>
  <si>
    <t xml:space="preserve">Caixas </t>
  </si>
  <si>
    <t>de</t>
  </si>
  <si>
    <t>ligação</t>
  </si>
  <si>
    <t>Poços</t>
  </si>
  <si>
    <t>Queda</t>
  </si>
  <si>
    <t>energia</t>
  </si>
  <si>
    <t>Dissip.</t>
  </si>
  <si>
    <t>S/Apiloam.</t>
  </si>
  <si>
    <t>C/Apiloam.</t>
  </si>
  <si>
    <t>Escavação</t>
  </si>
  <si>
    <t>mecânica</t>
  </si>
  <si>
    <t>de valas</t>
  </si>
  <si>
    <t>1º Cat. m3</t>
  </si>
  <si>
    <t>MEMÓRIA DE CALCULO - PLANILHA RESUMO DRENAGEM PLUVIAL  JARDIM EUROPA</t>
  </si>
  <si>
    <t>FRANÇA</t>
  </si>
  <si>
    <t>IUGOSLAVIA</t>
  </si>
  <si>
    <t>INDEPÊNDENCIA</t>
  </si>
  <si>
    <t>COPENHAGUE</t>
  </si>
  <si>
    <t>TRAV. VIENA</t>
  </si>
  <si>
    <t>TRAV. ZURICH</t>
  </si>
  <si>
    <t>PORTUGAL</t>
  </si>
  <si>
    <t>ALEMANHA</t>
  </si>
  <si>
    <t>TRAV. FELDBERG</t>
  </si>
  <si>
    <t>TRAV. "X"</t>
  </si>
  <si>
    <t>TRAV. PRAGA</t>
  </si>
  <si>
    <t>TRAV. VENEZA</t>
  </si>
  <si>
    <t>TRAV. VARSÓVIA</t>
  </si>
  <si>
    <t>R. LITUANIA</t>
  </si>
  <si>
    <t>R. POLONIA</t>
  </si>
  <si>
    <t>AV. RADIAL SUL</t>
  </si>
  <si>
    <t>TRAVESSA GRECIA</t>
  </si>
  <si>
    <t>AV. DOS PIONEIROS</t>
  </si>
  <si>
    <t>RUA FRANÇA</t>
  </si>
  <si>
    <t xml:space="preserve">RUA COPENHAGUE </t>
  </si>
  <si>
    <t>RUA  DINAMARCA</t>
  </si>
  <si>
    <t>VIELA BRISTOL</t>
  </si>
  <si>
    <t>RUA ESPANHA</t>
  </si>
  <si>
    <t>RUA PORTUGAL</t>
  </si>
  <si>
    <t>Rampa</t>
  </si>
  <si>
    <t>P.N.E.</t>
  </si>
  <si>
    <t>ud</t>
  </si>
  <si>
    <t>Placa</t>
  </si>
  <si>
    <t>S.V.</t>
  </si>
  <si>
    <t>RAMAL "U"</t>
  </si>
  <si>
    <t>Assis Chateaubriand, 27 de abril  de 2016</t>
  </si>
  <si>
    <t>MEMÓRIA DE CALCULO - PLANILHA RESUMO DE PAVIMENTAÇÃO - JARDIM EUROPA</t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</si>
</sst>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_(&quot;Cr$&quot;* #,##0.00_);_(&quot;Cr$&quot;* \(#,##0.00\);_(&quot;Cr$&quot;* &quot;-&quot;??_);_(@_)"/>
    <numFmt numFmtId="166" formatCode="&quot;R$ &quot;#,##0.00"/>
  </numFmts>
  <fonts count="29">
    <font>
      <sz val="8"/>
      <name val="Arial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2"/>
      <name val="Bookman Old Style"/>
      <family val="1"/>
    </font>
    <font>
      <b/>
      <sz val="7"/>
      <name val="Arial"/>
      <family val="2"/>
    </font>
    <font>
      <sz val="7"/>
      <name val="Arial"/>
      <family val="2"/>
    </font>
    <font>
      <b/>
      <vertAlign val="subscript"/>
      <sz val="20"/>
      <name val="Arial"/>
      <family val="2"/>
    </font>
    <font>
      <b/>
      <sz val="9"/>
      <color indexed="9"/>
      <name val="Arial"/>
      <family val="2"/>
    </font>
    <font>
      <b/>
      <sz val="12"/>
      <color indexed="9"/>
      <name val="Arial"/>
      <family val="2"/>
    </font>
    <font>
      <b/>
      <sz val="15"/>
      <name val="Arial"/>
      <family val="2"/>
    </font>
    <font>
      <b/>
      <sz val="9"/>
      <name val="Bookman Old Style"/>
      <family val="1"/>
    </font>
    <font>
      <b/>
      <sz val="7"/>
      <name val="Bookman Old Style"/>
      <family val="1"/>
    </font>
    <font>
      <b/>
      <sz val="8"/>
      <name val="Bookman Old Style"/>
      <family val="1"/>
    </font>
    <font>
      <b/>
      <sz val="7"/>
      <color indexed="9"/>
      <name val="Arial"/>
      <family val="2"/>
    </font>
    <font>
      <sz val="8"/>
      <color rgb="FFFF0000"/>
      <name val="Arial"/>
      <family val="2"/>
    </font>
    <font>
      <b/>
      <sz val="9"/>
      <color rgb="FFFF0000"/>
      <name val="Bookman Old Style"/>
      <family val="1"/>
    </font>
    <font>
      <sz val="9"/>
      <color rgb="FFFF0000"/>
      <name val="Arial"/>
      <family val="2"/>
    </font>
    <font>
      <b/>
      <sz val="7"/>
      <color rgb="FFFF0000"/>
      <name val="Arial"/>
      <family val="2"/>
    </font>
    <font>
      <b/>
      <i/>
      <sz val="8"/>
      <name val="Arial"/>
      <family val="2"/>
    </font>
    <font>
      <sz val="7"/>
      <color rgb="FFFF0000"/>
      <name val="Arial"/>
      <family val="2"/>
    </font>
    <font>
      <sz val="7"/>
      <name val="Bookman Old Style"/>
      <family val="1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59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165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96">
    <xf numFmtId="0" fontId="0" fillId="0" borderId="0" xfId="0"/>
    <xf numFmtId="0" fontId="2" fillId="0" borderId="0" xfId="2" applyFill="1"/>
    <xf numFmtId="0" fontId="2" fillId="0" borderId="0" xfId="2" applyFont="1" applyFill="1"/>
    <xf numFmtId="0" fontId="5" fillId="0" borderId="0" xfId="0" applyFont="1" applyBorder="1" applyAlignment="1">
      <alignment horizontal="right" vertical="center"/>
    </xf>
    <xf numFmtId="4" fontId="10" fillId="0" borderId="0" xfId="0" applyNumberFormat="1" applyFont="1" applyBorder="1" applyAlignment="1">
      <alignment horizontal="center" vertical="center"/>
    </xf>
    <xf numFmtId="4" fontId="10" fillId="0" borderId="0" xfId="0" applyNumberFormat="1" applyFont="1" applyFill="1" applyBorder="1" applyAlignment="1" applyProtection="1">
      <alignment horizontal="center" vertical="center"/>
    </xf>
    <xf numFmtId="4" fontId="9" fillId="0" borderId="0" xfId="0" applyNumberFormat="1" applyFont="1" applyFill="1" applyBorder="1" applyAlignment="1" applyProtection="1">
      <alignment horizontal="center" vertical="center"/>
    </xf>
    <xf numFmtId="4" fontId="15" fillId="0" borderId="0" xfId="0" applyNumberFormat="1" applyFont="1" applyBorder="1" applyAlignment="1">
      <alignment horizontal="center" vertical="center"/>
    </xf>
    <xf numFmtId="4" fontId="5" fillId="0" borderId="0" xfId="0" applyNumberFormat="1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9" fontId="5" fillId="0" borderId="0" xfId="5" applyFont="1" applyBorder="1" applyAlignment="1">
      <alignment horizontal="right" vertical="center"/>
    </xf>
    <xf numFmtId="0" fontId="16" fillId="0" borderId="0" xfId="0" applyFont="1" applyBorder="1" applyAlignment="1">
      <alignment horizontal="right" vertical="center"/>
    </xf>
    <xf numFmtId="0" fontId="9" fillId="0" borderId="32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3" fillId="0" borderId="0" xfId="4" applyFont="1"/>
    <xf numFmtId="0" fontId="3" fillId="0" borderId="0" xfId="4" applyFont="1" applyBorder="1" applyAlignment="1">
      <alignment horizontal="center"/>
    </xf>
    <xf numFmtId="0" fontId="18" fillId="0" borderId="0" xfId="4" applyFont="1" applyFill="1"/>
    <xf numFmtId="0" fontId="12" fillId="0" borderId="35" xfId="0" applyFont="1" applyBorder="1" applyAlignment="1">
      <alignment horizontal="center"/>
    </xf>
    <xf numFmtId="0" fontId="12" fillId="0" borderId="15" xfId="0" applyFont="1" applyBorder="1" applyAlignment="1">
      <alignment horizontal="center"/>
    </xf>
    <xf numFmtId="0" fontId="19" fillId="0" borderId="7" xfId="4" applyFont="1" applyFill="1" applyBorder="1" applyAlignment="1">
      <alignment horizontal="center"/>
    </xf>
    <xf numFmtId="0" fontId="19" fillId="0" borderId="14" xfId="4" applyFont="1" applyFill="1" applyBorder="1" applyAlignment="1">
      <alignment horizontal="center"/>
    </xf>
    <xf numFmtId="0" fontId="19" fillId="0" borderId="13" xfId="4" applyFont="1" applyFill="1" applyBorder="1" applyAlignment="1">
      <alignment horizontal="center"/>
    </xf>
    <xf numFmtId="0" fontId="19" fillId="0" borderId="12" xfId="4" applyFont="1" applyFill="1" applyBorder="1" applyAlignment="1">
      <alignment horizontal="center"/>
    </xf>
    <xf numFmtId="0" fontId="8" fillId="0" borderId="0" xfId="4" applyFont="1"/>
    <xf numFmtId="0" fontId="9" fillId="0" borderId="23" xfId="4" applyFont="1" applyBorder="1"/>
    <xf numFmtId="4" fontId="4" fillId="0" borderId="7" xfId="4" applyNumberFormat="1" applyFont="1" applyBorder="1" applyAlignment="1">
      <alignment horizontal="right"/>
    </xf>
    <xf numFmtId="2" fontId="4" fillId="0" borderId="7" xfId="4" applyNumberFormat="1" applyFont="1" applyBorder="1" applyAlignment="1">
      <alignment horizontal="center"/>
    </xf>
    <xf numFmtId="0" fontId="4" fillId="0" borderId="7" xfId="4" applyFont="1" applyBorder="1" applyAlignment="1">
      <alignment horizontal="right"/>
    </xf>
    <xf numFmtId="0" fontId="4" fillId="0" borderId="7" xfId="4" applyFont="1" applyBorder="1" applyAlignment="1">
      <alignment horizontal="center"/>
    </xf>
    <xf numFmtId="0" fontId="8" fillId="0" borderId="0" xfId="4" applyFont="1" applyFill="1"/>
    <xf numFmtId="0" fontId="9" fillId="0" borderId="23" xfId="4" applyFont="1" applyFill="1" applyBorder="1"/>
    <xf numFmtId="2" fontId="4" fillId="0" borderId="7" xfId="4" applyNumberFormat="1" applyFont="1" applyFill="1" applyBorder="1" applyAlignment="1">
      <alignment horizontal="center"/>
    </xf>
    <xf numFmtId="0" fontId="4" fillId="0" borderId="7" xfId="4" applyFont="1" applyFill="1" applyBorder="1" applyAlignment="1">
      <alignment horizontal="right"/>
    </xf>
    <xf numFmtId="0" fontId="9" fillId="0" borderId="22" xfId="4" applyFont="1" applyBorder="1"/>
    <xf numFmtId="0" fontId="4" fillId="0" borderId="10" xfId="4" applyFont="1" applyBorder="1" applyAlignment="1">
      <alignment horizontal="center"/>
    </xf>
    <xf numFmtId="2" fontId="4" fillId="0" borderId="10" xfId="4" applyNumberFormat="1" applyFont="1" applyBorder="1" applyAlignment="1">
      <alignment horizontal="center"/>
    </xf>
    <xf numFmtId="0" fontId="4" fillId="0" borderId="10" xfId="4" applyFont="1" applyBorder="1" applyAlignment="1">
      <alignment horizontal="right"/>
    </xf>
    <xf numFmtId="0" fontId="9" fillId="0" borderId="19" xfId="0" applyFont="1" applyBorder="1" applyAlignment="1">
      <alignment horizontal="right"/>
    </xf>
    <xf numFmtId="0" fontId="9" fillId="0" borderId="19" xfId="0" applyFont="1" applyBorder="1" applyAlignment="1">
      <alignment horizontal="right" vertical="center"/>
    </xf>
    <xf numFmtId="2" fontId="12" fillId="0" borderId="27" xfId="4" applyNumberFormat="1" applyFont="1" applyFill="1" applyBorder="1" applyAlignment="1">
      <alignment horizontal="center"/>
    </xf>
    <xf numFmtId="0" fontId="12" fillId="0" borderId="32" xfId="0" applyFont="1" applyBorder="1" applyAlignment="1">
      <alignment horizontal="center"/>
    </xf>
    <xf numFmtId="2" fontId="22" fillId="0" borderId="7" xfId="4" applyNumberFormat="1" applyFont="1" applyBorder="1" applyAlignment="1">
      <alignment horizontal="center"/>
    </xf>
    <xf numFmtId="0" fontId="22" fillId="0" borderId="7" xfId="4" applyFont="1" applyBorder="1" applyAlignment="1">
      <alignment horizontal="right"/>
    </xf>
    <xf numFmtId="0" fontId="22" fillId="0" borderId="7" xfId="4" applyFont="1" applyBorder="1" applyAlignment="1">
      <alignment horizontal="center"/>
    </xf>
    <xf numFmtId="0" fontId="22" fillId="0" borderId="7" xfId="4" applyFont="1" applyFill="1" applyBorder="1" applyAlignment="1">
      <alignment horizontal="center"/>
    </xf>
    <xf numFmtId="2" fontId="22" fillId="0" borderId="10" xfId="4" applyNumberFormat="1" applyFont="1" applyBorder="1" applyAlignment="1">
      <alignment horizontal="center"/>
    </xf>
    <xf numFmtId="0" fontId="8" fillId="0" borderId="19" xfId="4" applyFont="1" applyFill="1" applyBorder="1"/>
    <xf numFmtId="0" fontId="18" fillId="0" borderId="0" xfId="4" applyFont="1" applyFill="1" applyBorder="1"/>
    <xf numFmtId="0" fontId="19" fillId="0" borderId="0" xfId="4" applyFont="1" applyFill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22" fillId="0" borderId="7" xfId="0" applyFont="1" applyBorder="1"/>
    <xf numFmtId="2" fontId="12" fillId="0" borderId="40" xfId="4" applyNumberFormat="1" applyFont="1" applyFill="1" applyBorder="1" applyAlignment="1">
      <alignment horizontal="right"/>
    </xf>
    <xf numFmtId="2" fontId="12" fillId="0" borderId="40" xfId="4" applyNumberFormat="1" applyFont="1" applyFill="1" applyBorder="1" applyAlignment="1"/>
    <xf numFmtId="0" fontId="19" fillId="0" borderId="36" xfId="4" applyFont="1" applyFill="1" applyBorder="1" applyAlignment="1">
      <alignment horizontal="center"/>
    </xf>
    <xf numFmtId="0" fontId="19" fillId="0" borderId="37" xfId="4" applyFont="1" applyFill="1" applyBorder="1" applyAlignment="1">
      <alignment horizontal="center"/>
    </xf>
    <xf numFmtId="0" fontId="22" fillId="0" borderId="34" xfId="0" applyFont="1" applyBorder="1"/>
    <xf numFmtId="4" fontId="4" fillId="0" borderId="9" xfId="4" applyNumberFormat="1" applyFont="1" applyBorder="1" applyAlignment="1">
      <alignment horizontal="right"/>
    </xf>
    <xf numFmtId="4" fontId="1" fillId="0" borderId="7" xfId="4" applyNumberFormat="1" applyFont="1" applyBorder="1" applyAlignment="1">
      <alignment horizontal="right"/>
    </xf>
    <xf numFmtId="4" fontId="1" fillId="0" borderId="15" xfId="4" applyNumberFormat="1" applyFont="1" applyBorder="1" applyAlignment="1">
      <alignment horizontal="right"/>
    </xf>
    <xf numFmtId="0" fontId="22" fillId="0" borderId="21" xfId="0" applyFont="1" applyBorder="1"/>
    <xf numFmtId="0" fontId="25" fillId="0" borderId="21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3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2" fontId="1" fillId="0" borderId="7" xfId="4" applyNumberFormat="1" applyFont="1" applyBorder="1" applyAlignment="1">
      <alignment horizontal="center"/>
    </xf>
    <xf numFmtId="2" fontId="1" fillId="0" borderId="7" xfId="4" applyNumberFormat="1" applyFont="1" applyFill="1" applyBorder="1" applyAlignment="1">
      <alignment horizontal="center"/>
    </xf>
    <xf numFmtId="0" fontId="1" fillId="0" borderId="7" xfId="4" applyFont="1" applyBorder="1" applyAlignment="1">
      <alignment horizontal="center"/>
    </xf>
    <xf numFmtId="0" fontId="1" fillId="0" borderId="7" xfId="4" applyFont="1" applyFill="1" applyBorder="1" applyAlignment="1">
      <alignment horizontal="center"/>
    </xf>
    <xf numFmtId="0" fontId="1" fillId="0" borderId="7" xfId="4" applyFont="1" applyBorder="1" applyAlignment="1">
      <alignment horizontal="right"/>
    </xf>
    <xf numFmtId="0" fontId="9" fillId="0" borderId="35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/>
    </xf>
    <xf numFmtId="0" fontId="5" fillId="0" borderId="0" xfId="0" applyFont="1" applyBorder="1" applyAlignment="1">
      <alignment horizontal="right" vertical="center"/>
    </xf>
    <xf numFmtId="2" fontId="1" fillId="0" borderId="15" xfId="4" applyNumberFormat="1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9" fillId="0" borderId="35" xfId="0" applyFont="1" applyBorder="1" applyAlignment="1">
      <alignment horizontal="center" vertical="center"/>
    </xf>
    <xf numFmtId="4" fontId="4" fillId="0" borderId="0" xfId="0" applyNumberFormat="1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5" fillId="0" borderId="0" xfId="0" applyFont="1" applyBorder="1" applyAlignment="1">
      <alignment horizontal="right" vertical="center"/>
    </xf>
    <xf numFmtId="2" fontId="1" fillId="0" borderId="15" xfId="0" applyNumberFormat="1" applyFont="1" applyBorder="1" applyAlignment="1">
      <alignment horizontal="center"/>
    </xf>
    <xf numFmtId="2" fontId="13" fillId="0" borderId="15" xfId="0" applyNumberFormat="1" applyFont="1" applyBorder="1" applyAlignment="1">
      <alignment horizontal="center"/>
    </xf>
    <xf numFmtId="4" fontId="6" fillId="0" borderId="0" xfId="0" applyNumberFormat="1" applyFont="1" applyBorder="1" applyAlignment="1">
      <alignment horizontal="center" vertical="center"/>
    </xf>
    <xf numFmtId="4" fontId="4" fillId="0" borderId="15" xfId="0" applyNumberFormat="1" applyFont="1" applyBorder="1" applyAlignment="1">
      <alignment horizontal="center" vertical="center"/>
    </xf>
    <xf numFmtId="2" fontId="4" fillId="0" borderId="9" xfId="0" applyNumberFormat="1" applyFont="1" applyBorder="1" applyAlignment="1">
      <alignment horizontal="center" vertical="center"/>
    </xf>
    <xf numFmtId="2" fontId="4" fillId="0" borderId="15" xfId="0" applyNumberFormat="1" applyFont="1" applyBorder="1" applyAlignment="1">
      <alignment horizontal="center" vertical="center"/>
    </xf>
    <xf numFmtId="2" fontId="4" fillId="0" borderId="9" xfId="0" applyNumberFormat="1" applyFont="1" applyBorder="1" applyAlignment="1">
      <alignment horizontal="center" vertical="center"/>
    </xf>
    <xf numFmtId="2" fontId="4" fillId="0" borderId="15" xfId="0" applyNumberFormat="1" applyFont="1" applyBorder="1" applyAlignment="1">
      <alignment horizontal="center" vertical="center"/>
    </xf>
    <xf numFmtId="0" fontId="13" fillId="0" borderId="16" xfId="0" applyFont="1" applyBorder="1" applyAlignment="1">
      <alignment horizontal="center"/>
    </xf>
    <xf numFmtId="2" fontId="1" fillId="0" borderId="9" xfId="0" applyNumberFormat="1" applyFont="1" applyBorder="1" applyAlignment="1">
      <alignment horizontal="center" vertical="center"/>
    </xf>
    <xf numFmtId="2" fontId="1" fillId="0" borderId="15" xfId="0" applyNumberFormat="1" applyFont="1" applyBorder="1" applyAlignment="1">
      <alignment horizontal="center" vertical="center"/>
    </xf>
    <xf numFmtId="4" fontId="4" fillId="0" borderId="39" xfId="0" applyNumberFormat="1" applyFont="1" applyBorder="1" applyAlignment="1">
      <alignment vertical="center"/>
    </xf>
    <xf numFmtId="4" fontId="4" fillId="0" borderId="9" xfId="0" applyNumberFormat="1" applyFont="1" applyBorder="1" applyAlignment="1">
      <alignment vertical="center"/>
    </xf>
    <xf numFmtId="2" fontId="4" fillId="0" borderId="9" xfId="0" applyNumberFormat="1" applyFont="1" applyBorder="1" applyAlignment="1">
      <alignment vertical="center"/>
    </xf>
    <xf numFmtId="4" fontId="1" fillId="0" borderId="9" xfId="0" applyNumberFormat="1" applyFont="1" applyFill="1" applyBorder="1" applyAlignment="1" applyProtection="1">
      <alignment horizontal="center" vertical="center"/>
    </xf>
    <xf numFmtId="4" fontId="4" fillId="2" borderId="39" xfId="0" applyNumberFormat="1" applyFont="1" applyFill="1" applyBorder="1" applyAlignment="1" applyProtection="1">
      <alignment horizontal="center" vertical="center"/>
    </xf>
    <xf numFmtId="4" fontId="1" fillId="3" borderId="39" xfId="0" applyNumberFormat="1" applyFont="1" applyFill="1" applyBorder="1" applyAlignment="1" applyProtection="1">
      <alignment horizontal="center" vertical="center"/>
    </xf>
    <xf numFmtId="0" fontId="4" fillId="0" borderId="14" xfId="0" applyFont="1" applyBorder="1" applyAlignment="1">
      <alignment horizontal="center"/>
    </xf>
    <xf numFmtId="2" fontId="13" fillId="0" borderId="14" xfId="0" applyNumberFormat="1" applyFont="1" applyBorder="1" applyAlignment="1">
      <alignment horizontal="center"/>
    </xf>
    <xf numFmtId="2" fontId="4" fillId="0" borderId="32" xfId="0" applyNumberFormat="1" applyFont="1" applyBorder="1" applyAlignment="1">
      <alignment horizontal="center"/>
    </xf>
    <xf numFmtId="4" fontId="1" fillId="3" borderId="9" xfId="0" applyNumberFormat="1" applyFont="1" applyFill="1" applyBorder="1" applyAlignment="1" applyProtection="1">
      <alignment horizontal="center" vertical="center"/>
    </xf>
    <xf numFmtId="0" fontId="9" fillId="0" borderId="0" xfId="0" applyFont="1" applyAlignment="1">
      <alignment horizontal="center"/>
    </xf>
    <xf numFmtId="0" fontId="9" fillId="0" borderId="35" xfId="0" applyFont="1" applyBorder="1" applyAlignment="1">
      <alignment horizontal="center"/>
    </xf>
    <xf numFmtId="4" fontId="1" fillId="0" borderId="15" xfId="0" applyNumberFormat="1" applyFont="1" applyBorder="1" applyAlignment="1">
      <alignment horizontal="center" vertical="center"/>
    </xf>
    <xf numFmtId="2" fontId="4" fillId="2" borderId="39" xfId="0" applyNumberFormat="1" applyFont="1" applyFill="1" applyBorder="1" applyAlignment="1">
      <alignment horizontal="center" vertical="center"/>
    </xf>
    <xf numFmtId="2" fontId="4" fillId="2" borderId="5" xfId="0" applyNumberFormat="1" applyFont="1" applyFill="1" applyBorder="1" applyAlignment="1">
      <alignment horizontal="center" vertical="center"/>
    </xf>
    <xf numFmtId="2" fontId="1" fillId="0" borderId="9" xfId="0" applyNumberFormat="1" applyFont="1" applyBorder="1" applyAlignment="1">
      <alignment vertical="center"/>
    </xf>
    <xf numFmtId="2" fontId="1" fillId="0" borderId="35" xfId="0" applyNumberFormat="1" applyFont="1" applyBorder="1" applyAlignment="1">
      <alignment horizontal="center" vertical="center"/>
    </xf>
    <xf numFmtId="4" fontId="1" fillId="0" borderId="35" xfId="0" applyNumberFormat="1" applyFont="1" applyBorder="1" applyAlignment="1">
      <alignment horizontal="center" vertical="center"/>
    </xf>
    <xf numFmtId="4" fontId="1" fillId="0" borderId="9" xfId="0" applyNumberFormat="1" applyFont="1" applyBorder="1" applyAlignment="1">
      <alignment vertical="center"/>
    </xf>
    <xf numFmtId="0" fontId="18" fillId="0" borderId="0" xfId="4" applyFont="1" applyFill="1" applyBorder="1" applyAlignment="1">
      <alignment horizontal="center"/>
    </xf>
    <xf numFmtId="0" fontId="18" fillId="0" borderId="1" xfId="4" applyFont="1" applyFill="1" applyBorder="1" applyAlignment="1">
      <alignment horizontal="center"/>
    </xf>
    <xf numFmtId="0" fontId="18" fillId="0" borderId="32" xfId="4" applyFont="1" applyFill="1" applyBorder="1" applyAlignment="1">
      <alignment horizontal="center"/>
    </xf>
    <xf numFmtId="0" fontId="18" fillId="0" borderId="37" xfId="4" applyFont="1" applyFill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" fillId="0" borderId="15" xfId="4" applyFont="1" applyBorder="1" applyAlignment="1">
      <alignment horizontal="center"/>
    </xf>
    <xf numFmtId="0" fontId="19" fillId="0" borderId="53" xfId="4" applyFont="1" applyFill="1" applyBorder="1" applyAlignment="1">
      <alignment horizontal="center"/>
    </xf>
    <xf numFmtId="0" fontId="18" fillId="0" borderId="11" xfId="4" applyFont="1" applyFill="1" applyBorder="1" applyAlignment="1"/>
    <xf numFmtId="0" fontId="18" fillId="0" borderId="36" xfId="4" applyFont="1" applyFill="1" applyBorder="1" applyAlignment="1"/>
    <xf numFmtId="0" fontId="18" fillId="0" borderId="13" xfId="4" applyFont="1" applyFill="1" applyBorder="1" applyAlignment="1"/>
    <xf numFmtId="0" fontId="18" fillId="0" borderId="14" xfId="4" applyFont="1" applyFill="1" applyBorder="1" applyAlignment="1">
      <alignment horizontal="center"/>
    </xf>
    <xf numFmtId="0" fontId="4" fillId="0" borderId="8" xfId="4" applyFont="1" applyBorder="1" applyAlignment="1">
      <alignment horizontal="center"/>
    </xf>
    <xf numFmtId="0" fontId="4" fillId="0" borderId="8" xfId="4" applyFont="1" applyFill="1" applyBorder="1" applyAlignment="1">
      <alignment horizontal="center"/>
    </xf>
    <xf numFmtId="0" fontId="4" fillId="0" borderId="54" xfId="4" applyFont="1" applyBorder="1" applyAlignment="1">
      <alignment horizontal="center"/>
    </xf>
    <xf numFmtId="2" fontId="12" fillId="0" borderId="20" xfId="4" applyNumberFormat="1" applyFont="1" applyFill="1" applyBorder="1" applyAlignment="1">
      <alignment horizontal="right"/>
    </xf>
    <xf numFmtId="164" fontId="12" fillId="0" borderId="20" xfId="6" applyFont="1" applyFill="1" applyBorder="1" applyAlignment="1">
      <alignment horizontal="right"/>
    </xf>
    <xf numFmtId="4" fontId="12" fillId="0" borderId="45" xfId="0" applyNumberFormat="1" applyFont="1" applyBorder="1" applyAlignment="1">
      <alignment horizontal="right"/>
    </xf>
    <xf numFmtId="2" fontId="12" fillId="0" borderId="55" xfId="4" applyNumberFormat="1" applyFont="1" applyFill="1" applyBorder="1" applyAlignment="1">
      <alignment horizontal="right"/>
    </xf>
    <xf numFmtId="0" fontId="19" fillId="0" borderId="3" xfId="4" applyFont="1" applyFill="1" applyBorder="1" applyAlignment="1">
      <alignment horizontal="center"/>
    </xf>
    <xf numFmtId="0" fontId="8" fillId="0" borderId="56" xfId="4" applyFont="1" applyBorder="1" applyAlignment="1">
      <alignment horizontal="center"/>
    </xf>
    <xf numFmtId="0" fontId="8" fillId="0" borderId="56" xfId="4" applyFont="1" applyBorder="1"/>
    <xf numFmtId="0" fontId="8" fillId="0" borderId="56" xfId="4" applyFont="1" applyFill="1" applyBorder="1"/>
    <xf numFmtId="0" fontId="8" fillId="0" borderId="57" xfId="4" applyFont="1" applyBorder="1"/>
    <xf numFmtId="2" fontId="12" fillId="0" borderId="27" xfId="4" applyNumberFormat="1" applyFont="1" applyFill="1" applyBorder="1" applyAlignment="1">
      <alignment horizontal="right"/>
    </xf>
    <xf numFmtId="164" fontId="12" fillId="0" borderId="27" xfId="6" applyFont="1" applyFill="1" applyBorder="1" applyAlignment="1">
      <alignment horizontal="right"/>
    </xf>
    <xf numFmtId="4" fontId="12" fillId="0" borderId="27" xfId="0" applyNumberFormat="1" applyFont="1" applyBorder="1" applyAlignment="1">
      <alignment horizontal="right"/>
    </xf>
    <xf numFmtId="0" fontId="20" fillId="0" borderId="0" xfId="4" applyFont="1" applyFill="1" applyBorder="1" applyAlignment="1">
      <alignment horizontal="center"/>
    </xf>
    <xf numFmtId="0" fontId="23" fillId="0" borderId="0" xfId="4" applyFont="1" applyFill="1" applyBorder="1" applyAlignment="1">
      <alignment horizontal="center"/>
    </xf>
    <xf numFmtId="164" fontId="4" fillId="0" borderId="0" xfId="6" applyFont="1" applyFill="1" applyBorder="1" applyAlignment="1"/>
    <xf numFmtId="164" fontId="4" fillId="0" borderId="0" xfId="6" applyFont="1" applyBorder="1" applyAlignment="1">
      <alignment horizontal="center"/>
    </xf>
    <xf numFmtId="0" fontId="8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 applyFill="1" applyBorder="1"/>
    <xf numFmtId="0" fontId="24" fillId="0" borderId="0" xfId="4" applyFont="1" applyBorder="1" applyAlignment="1">
      <alignment horizontal="center"/>
    </xf>
    <xf numFmtId="164" fontId="12" fillId="0" borderId="0" xfId="6" applyFont="1" applyFill="1" applyBorder="1" applyAlignment="1">
      <alignment horizontal="right"/>
    </xf>
    <xf numFmtId="2" fontId="12" fillId="0" borderId="0" xfId="4" applyNumberFormat="1" applyFont="1" applyFill="1" applyBorder="1" applyAlignment="1">
      <alignment horizontal="right"/>
    </xf>
    <xf numFmtId="164" fontId="25" fillId="0" borderId="0" xfId="6" applyFont="1" applyFill="1" applyBorder="1" applyAlignment="1">
      <alignment horizontal="right"/>
    </xf>
    <xf numFmtId="4" fontId="12" fillId="0" borderId="0" xfId="0" applyNumberFormat="1" applyFont="1" applyBorder="1" applyAlignment="1">
      <alignment horizontal="right"/>
    </xf>
    <xf numFmtId="164" fontId="12" fillId="0" borderId="0" xfId="6" applyFont="1" applyFill="1" applyBorder="1" applyAlignment="1"/>
    <xf numFmtId="2" fontId="12" fillId="0" borderId="0" xfId="4" applyNumberFormat="1" applyFont="1" applyFill="1" applyBorder="1" applyAlignment="1">
      <alignment horizontal="center"/>
    </xf>
    <xf numFmtId="0" fontId="4" fillId="0" borderId="21" xfId="4" applyFont="1" applyBorder="1" applyAlignment="1">
      <alignment horizontal="center"/>
    </xf>
    <xf numFmtId="0" fontId="4" fillId="0" borderId="21" xfId="4" applyFont="1" applyFill="1" applyBorder="1" applyAlignment="1">
      <alignment horizontal="center"/>
    </xf>
    <xf numFmtId="0" fontId="4" fillId="0" borderId="49" xfId="4" applyFont="1" applyBorder="1" applyAlignment="1">
      <alignment horizontal="center"/>
    </xf>
    <xf numFmtId="4" fontId="12" fillId="0" borderId="46" xfId="0" applyNumberFormat="1" applyFont="1" applyBorder="1" applyAlignment="1">
      <alignment horizontal="right"/>
    </xf>
    <xf numFmtId="2" fontId="12" fillId="0" borderId="58" xfId="4" applyNumberFormat="1" applyFont="1" applyFill="1" applyBorder="1" applyAlignment="1">
      <alignment horizontal="right"/>
    </xf>
    <xf numFmtId="0" fontId="12" fillId="0" borderId="44" xfId="0" applyFont="1" applyBorder="1" applyAlignment="1">
      <alignment horizontal="center"/>
    </xf>
    <xf numFmtId="2" fontId="1" fillId="0" borderId="34" xfId="4" applyNumberFormat="1" applyFont="1" applyBorder="1" applyAlignment="1">
      <alignment horizontal="center"/>
    </xf>
    <xf numFmtId="2" fontId="12" fillId="0" borderId="33" xfId="4" applyNumberFormat="1" applyFont="1" applyFill="1" applyBorder="1" applyAlignment="1">
      <alignment horizontal="right"/>
    </xf>
    <xf numFmtId="0" fontId="18" fillId="0" borderId="7" xfId="4" applyFont="1" applyFill="1" applyBorder="1" applyAlignment="1">
      <alignment horizontal="center"/>
    </xf>
    <xf numFmtId="0" fontId="18" fillId="0" borderId="7" xfId="4" applyFont="1" applyFill="1" applyBorder="1" applyAlignment="1"/>
    <xf numFmtId="2" fontId="13" fillId="0" borderId="19" xfId="4" applyNumberFormat="1" applyFont="1" applyFill="1" applyBorder="1" applyAlignment="1">
      <alignment horizontal="center"/>
    </xf>
    <xf numFmtId="4" fontId="13" fillId="0" borderId="19" xfId="0" applyNumberFormat="1" applyFont="1" applyBorder="1" applyAlignment="1">
      <alignment horizontal="right"/>
    </xf>
    <xf numFmtId="164" fontId="13" fillId="0" borderId="19" xfId="6" applyFont="1" applyFill="1" applyBorder="1" applyAlignment="1">
      <alignment horizontal="right"/>
    </xf>
    <xf numFmtId="2" fontId="13" fillId="0" borderId="19" xfId="4" applyNumberFormat="1" applyFont="1" applyFill="1" applyBorder="1" applyAlignment="1">
      <alignment horizontal="right"/>
    </xf>
    <xf numFmtId="164" fontId="27" fillId="0" borderId="19" xfId="6" applyFont="1" applyBorder="1" applyAlignment="1">
      <alignment horizontal="right"/>
    </xf>
    <xf numFmtId="164" fontId="13" fillId="0" borderId="19" xfId="6" applyFont="1" applyBorder="1" applyAlignment="1">
      <alignment horizontal="right"/>
    </xf>
    <xf numFmtId="164" fontId="27" fillId="0" borderId="19" xfId="6" applyFont="1" applyFill="1" applyBorder="1" applyAlignment="1">
      <alignment horizontal="right"/>
    </xf>
    <xf numFmtId="4" fontId="13" fillId="0" borderId="47" xfId="0" applyNumberFormat="1" applyFont="1" applyBorder="1" applyAlignment="1">
      <alignment horizontal="right"/>
    </xf>
    <xf numFmtId="0" fontId="17" fillId="0" borderId="0" xfId="4" applyFont="1" applyBorder="1" applyAlignment="1"/>
    <xf numFmtId="0" fontId="28" fillId="0" borderId="17" xfId="4" applyFont="1" applyFill="1" applyBorder="1" applyAlignment="1">
      <alignment horizontal="center"/>
    </xf>
    <xf numFmtId="0" fontId="28" fillId="0" borderId="49" xfId="4" applyFont="1" applyFill="1" applyBorder="1" applyAlignment="1">
      <alignment horizontal="center"/>
    </xf>
    <xf numFmtId="0" fontId="28" fillId="0" borderId="10" xfId="4" applyFont="1" applyFill="1" applyBorder="1" applyAlignment="1">
      <alignment horizontal="center"/>
    </xf>
    <xf numFmtId="0" fontId="28" fillId="0" borderId="29" xfId="4" applyFont="1" applyFill="1" applyBorder="1" applyAlignment="1">
      <alignment horizontal="center"/>
    </xf>
    <xf numFmtId="0" fontId="28" fillId="0" borderId="12" xfId="4" applyFont="1" applyFill="1" applyBorder="1" applyAlignment="1">
      <alignment horizontal="center"/>
    </xf>
    <xf numFmtId="0" fontId="28" fillId="0" borderId="7" xfId="4" applyFont="1" applyFill="1" applyBorder="1" applyAlignment="1">
      <alignment horizontal="center"/>
    </xf>
    <xf numFmtId="0" fontId="28" fillId="0" borderId="15" xfId="4" applyFont="1" applyFill="1" applyBorder="1" applyAlignment="1">
      <alignment horizontal="center"/>
    </xf>
    <xf numFmtId="2" fontId="4" fillId="0" borderId="34" xfId="4" applyNumberFormat="1" applyFont="1" applyBorder="1" applyAlignment="1">
      <alignment horizontal="center"/>
    </xf>
    <xf numFmtId="2" fontId="1" fillId="0" borderId="34" xfId="4" applyNumberFormat="1" applyFont="1" applyFill="1" applyBorder="1" applyAlignment="1">
      <alignment horizontal="center"/>
    </xf>
    <xf numFmtId="2" fontId="22" fillId="0" borderId="34" xfId="4" applyNumberFormat="1" applyFont="1" applyBorder="1" applyAlignment="1">
      <alignment horizontal="center"/>
    </xf>
    <xf numFmtId="2" fontId="22" fillId="0" borderId="29" xfId="4" applyNumberFormat="1" applyFont="1" applyBorder="1" applyAlignment="1">
      <alignment horizontal="center"/>
    </xf>
    <xf numFmtId="0" fontId="7" fillId="0" borderId="0" xfId="4" applyFont="1" applyAlignment="1"/>
    <xf numFmtId="0" fontId="9" fillId="0" borderId="0" xfId="0" applyFont="1" applyAlignment="1"/>
    <xf numFmtId="0" fontId="26" fillId="0" borderId="0" xfId="3" applyFont="1" applyFill="1" applyBorder="1" applyAlignment="1" applyProtection="1">
      <protection locked="0"/>
    </xf>
    <xf numFmtId="0" fontId="3" fillId="0" borderId="0" xfId="4" applyFont="1" applyAlignment="1"/>
    <xf numFmtId="0" fontId="12" fillId="0" borderId="30" xfId="0" applyFont="1" applyBorder="1" applyAlignment="1">
      <alignment horizontal="center"/>
    </xf>
    <xf numFmtId="0" fontId="13" fillId="0" borderId="30" xfId="0" applyFont="1" applyBorder="1" applyAlignment="1">
      <alignment horizontal="center"/>
    </xf>
    <xf numFmtId="2" fontId="4" fillId="2" borderId="5" xfId="0" applyNumberFormat="1" applyFont="1" applyFill="1" applyBorder="1" applyAlignment="1">
      <alignment horizontal="center" vertical="center"/>
    </xf>
    <xf numFmtId="0" fontId="9" fillId="0" borderId="39" xfId="0" applyFont="1" applyBorder="1" applyAlignment="1">
      <alignment horizontal="center"/>
    </xf>
    <xf numFmtId="0" fontId="9" fillId="0" borderId="35" xfId="0" applyFont="1" applyBorder="1" applyAlignment="1">
      <alignment horizontal="center"/>
    </xf>
    <xf numFmtId="4" fontId="4" fillId="0" borderId="0" xfId="0" applyNumberFormat="1" applyFont="1" applyBorder="1" applyAlignment="1">
      <alignment horizontal="center" vertical="center"/>
    </xf>
    <xf numFmtId="4" fontId="6" fillId="0" borderId="0" xfId="0" applyNumberFormat="1" applyFont="1" applyBorder="1" applyAlignment="1">
      <alignment horizontal="center" vertical="center"/>
    </xf>
    <xf numFmtId="0" fontId="12" fillId="0" borderId="16" xfId="0" applyFont="1" applyBorder="1" applyAlignment="1">
      <alignment horizontal="center"/>
    </xf>
    <xf numFmtId="0" fontId="13" fillId="0" borderId="32" xfId="0" applyFont="1" applyBorder="1" applyAlignment="1">
      <alignment horizontal="center"/>
    </xf>
    <xf numFmtId="0" fontId="9" fillId="0" borderId="39" xfId="0" applyFont="1" applyBorder="1" applyAlignment="1">
      <alignment vertical="center"/>
    </xf>
    <xf numFmtId="0" fontId="9" fillId="0" borderId="35" xfId="0" applyFont="1" applyBorder="1" applyAlignment="1">
      <alignment vertical="center"/>
    </xf>
    <xf numFmtId="0" fontId="9" fillId="0" borderId="15" xfId="0" applyFont="1" applyBorder="1" applyAlignment="1">
      <alignment horizontal="center"/>
    </xf>
    <xf numFmtId="2" fontId="4" fillId="2" borderId="39" xfId="0" applyNumberFormat="1" applyFont="1" applyFill="1" applyBorder="1" applyAlignment="1">
      <alignment horizontal="center" vertical="center"/>
    </xf>
    <xf numFmtId="0" fontId="9" fillId="2" borderId="23" xfId="4" applyFont="1" applyFill="1" applyBorder="1"/>
    <xf numFmtId="4" fontId="4" fillId="2" borderId="7" xfId="4" applyNumberFormat="1" applyFont="1" applyFill="1" applyBorder="1" applyAlignment="1">
      <alignment horizontal="right"/>
    </xf>
    <xf numFmtId="4" fontId="1" fillId="2" borderId="15" xfId="4" applyNumberFormat="1" applyFont="1" applyFill="1" applyBorder="1" applyAlignment="1">
      <alignment horizontal="right"/>
    </xf>
    <xf numFmtId="4" fontId="1" fillId="2" borderId="7" xfId="4" applyNumberFormat="1" applyFont="1" applyFill="1" applyBorder="1" applyAlignment="1">
      <alignment horizontal="right"/>
    </xf>
    <xf numFmtId="2" fontId="1" fillId="2" borderId="7" xfId="4" applyNumberFormat="1" applyFont="1" applyFill="1" applyBorder="1" applyAlignment="1">
      <alignment horizontal="center"/>
    </xf>
    <xf numFmtId="2" fontId="4" fillId="2" borderId="7" xfId="4" applyNumberFormat="1" applyFont="1" applyFill="1" applyBorder="1" applyAlignment="1">
      <alignment horizontal="center"/>
    </xf>
    <xf numFmtId="0" fontId="1" fillId="2" borderId="7" xfId="4" applyFont="1" applyFill="1" applyBorder="1" applyAlignment="1">
      <alignment horizontal="center"/>
    </xf>
    <xf numFmtId="0" fontId="4" fillId="2" borderId="7" xfId="4" applyFont="1" applyFill="1" applyBorder="1" applyAlignment="1">
      <alignment horizontal="right"/>
    </xf>
    <xf numFmtId="0" fontId="4" fillId="2" borderId="7" xfId="4" applyFont="1" applyFill="1" applyBorder="1" applyAlignment="1">
      <alignment horizontal="center"/>
    </xf>
    <xf numFmtId="2" fontId="4" fillId="2" borderId="34" xfId="4" applyNumberFormat="1" applyFont="1" applyFill="1" applyBorder="1" applyAlignment="1">
      <alignment horizontal="center"/>
    </xf>
    <xf numFmtId="0" fontId="1" fillId="2" borderId="7" xfId="4" applyFont="1" applyFill="1" applyBorder="1" applyAlignment="1">
      <alignment horizontal="right"/>
    </xf>
    <xf numFmtId="2" fontId="1" fillId="2" borderId="34" xfId="4" applyNumberFormat="1" applyFont="1" applyFill="1" applyBorder="1" applyAlignment="1">
      <alignment horizontal="center"/>
    </xf>
    <xf numFmtId="4" fontId="4" fillId="0" borderId="9" xfId="0" applyNumberFormat="1" applyFont="1" applyBorder="1" applyAlignment="1">
      <alignment horizontal="center" vertical="center"/>
    </xf>
    <xf numFmtId="4" fontId="4" fillId="0" borderId="15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52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0" fontId="12" fillId="0" borderId="11" xfId="0" applyFont="1" applyBorder="1" applyAlignment="1">
      <alignment horizontal="center"/>
    </xf>
    <xf numFmtId="0" fontId="12" fillId="0" borderId="36" xfId="0" applyFont="1" applyBorder="1" applyAlignment="1">
      <alignment horizontal="center"/>
    </xf>
    <xf numFmtId="0" fontId="12" fillId="0" borderId="30" xfId="0" applyFont="1" applyBorder="1" applyAlignment="1">
      <alignment horizontal="center"/>
    </xf>
    <xf numFmtId="0" fontId="12" fillId="0" borderId="17" xfId="0" applyFont="1" applyBorder="1" applyAlignment="1">
      <alignment horizontal="center"/>
    </xf>
    <xf numFmtId="0" fontId="12" fillId="0" borderId="52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3" fillId="0" borderId="30" xfId="0" applyFont="1" applyBorder="1" applyAlignment="1">
      <alignment horizontal="center"/>
    </xf>
    <xf numFmtId="4" fontId="1" fillId="0" borderId="16" xfId="0" applyNumberFormat="1" applyFont="1" applyFill="1" applyBorder="1" applyAlignment="1" applyProtection="1">
      <alignment horizontal="center" vertical="center"/>
    </xf>
    <xf numFmtId="4" fontId="4" fillId="0" borderId="50" xfId="0" applyNumberFormat="1" applyFont="1" applyFill="1" applyBorder="1" applyAlignment="1" applyProtection="1">
      <alignment horizontal="center" vertical="center"/>
    </xf>
    <xf numFmtId="4" fontId="4" fillId="0" borderId="43" xfId="0" applyNumberFormat="1" applyFont="1" applyFill="1" applyBorder="1" applyAlignment="1" applyProtection="1">
      <alignment horizontal="center" vertical="center"/>
    </xf>
    <xf numFmtId="4" fontId="4" fillId="2" borderId="14" xfId="0" applyNumberFormat="1" applyFont="1" applyFill="1" applyBorder="1" applyAlignment="1" applyProtection="1">
      <alignment horizontal="center" vertical="center"/>
    </xf>
    <xf numFmtId="4" fontId="4" fillId="2" borderId="13" xfId="0" applyNumberFormat="1" applyFont="1" applyFill="1" applyBorder="1" applyAlignment="1" applyProtection="1">
      <alignment horizontal="center" vertical="center"/>
    </xf>
    <xf numFmtId="4" fontId="4" fillId="2" borderId="12" xfId="0" applyNumberFormat="1" applyFont="1" applyFill="1" applyBorder="1" applyAlignment="1" applyProtection="1">
      <alignment horizontal="center" vertical="center"/>
    </xf>
    <xf numFmtId="2" fontId="4" fillId="0" borderId="9" xfId="0" applyNumberFormat="1" applyFont="1" applyBorder="1" applyAlignment="1">
      <alignment horizontal="center" vertical="center"/>
    </xf>
    <xf numFmtId="2" fontId="4" fillId="0" borderId="15" xfId="0" applyNumberFormat="1" applyFont="1" applyBorder="1" applyAlignment="1">
      <alignment horizontal="center" vertical="center"/>
    </xf>
    <xf numFmtId="2" fontId="1" fillId="0" borderId="43" xfId="0" applyNumberFormat="1" applyFont="1" applyBorder="1" applyAlignment="1">
      <alignment horizontal="center" vertical="center"/>
    </xf>
    <xf numFmtId="2" fontId="1" fillId="0" borderId="12" xfId="0" applyNumberFormat="1" applyFont="1" applyBorder="1" applyAlignment="1">
      <alignment horizontal="center" vertical="center"/>
    </xf>
    <xf numFmtId="2" fontId="1" fillId="0" borderId="16" xfId="0" applyNumberFormat="1" applyFont="1" applyBorder="1" applyAlignment="1">
      <alignment horizontal="center"/>
    </xf>
    <xf numFmtId="2" fontId="1" fillId="0" borderId="14" xfId="0" applyNumberFormat="1" applyFont="1" applyBorder="1" applyAlignment="1">
      <alignment horizontal="center"/>
    </xf>
    <xf numFmtId="2" fontId="4" fillId="2" borderId="39" xfId="0" applyNumberFormat="1" applyFont="1" applyFill="1" applyBorder="1" applyAlignment="1">
      <alignment horizontal="center" vertical="center"/>
    </xf>
    <xf numFmtId="2" fontId="4" fillId="2" borderId="5" xfId="0" applyNumberFormat="1" applyFont="1" applyFill="1" applyBorder="1" applyAlignment="1">
      <alignment horizontal="center" vertical="center"/>
    </xf>
    <xf numFmtId="4" fontId="4" fillId="0" borderId="7" xfId="0" applyNumberFormat="1" applyFont="1" applyBorder="1" applyAlignment="1">
      <alignment horizontal="center" vertical="center"/>
    </xf>
    <xf numFmtId="2" fontId="4" fillId="0" borderId="43" xfId="0" applyNumberFormat="1" applyFont="1" applyBorder="1" applyAlignment="1">
      <alignment horizontal="center" vertical="center"/>
    </xf>
    <xf numFmtId="2" fontId="4" fillId="0" borderId="12" xfId="0" applyNumberFormat="1" applyFont="1" applyBorder="1" applyAlignment="1">
      <alignment horizontal="center" vertical="center"/>
    </xf>
    <xf numFmtId="2" fontId="4" fillId="0" borderId="39" xfId="0" applyNumberFormat="1" applyFont="1" applyBorder="1" applyAlignment="1">
      <alignment horizontal="center" vertical="center"/>
    </xf>
    <xf numFmtId="4" fontId="1" fillId="3" borderId="16" xfId="0" applyNumberFormat="1" applyFont="1" applyFill="1" applyBorder="1" applyAlignment="1" applyProtection="1">
      <alignment horizontal="center" vertical="center"/>
    </xf>
    <xf numFmtId="4" fontId="4" fillId="3" borderId="50" xfId="0" applyNumberFormat="1" applyFont="1" applyFill="1" applyBorder="1" applyAlignment="1" applyProtection="1">
      <alignment horizontal="center" vertical="center"/>
    </xf>
    <xf numFmtId="4" fontId="4" fillId="3" borderId="43" xfId="0" applyNumberFormat="1" applyFont="1" applyFill="1" applyBorder="1" applyAlignment="1" applyProtection="1">
      <alignment horizontal="center" vertical="center"/>
    </xf>
    <xf numFmtId="4" fontId="1" fillId="0" borderId="1" xfId="0" applyNumberFormat="1" applyFont="1" applyFill="1" applyBorder="1" applyAlignment="1" applyProtection="1">
      <alignment horizontal="center" vertical="center"/>
    </xf>
    <xf numFmtId="4" fontId="4" fillId="0" borderId="11" xfId="0" applyNumberFormat="1" applyFont="1" applyFill="1" applyBorder="1" applyAlignment="1" applyProtection="1">
      <alignment horizontal="center" vertical="center"/>
    </xf>
    <xf numFmtId="4" fontId="4" fillId="0" borderId="36" xfId="0" applyNumberFormat="1" applyFont="1" applyFill="1" applyBorder="1" applyAlignment="1" applyProtection="1">
      <alignment horizontal="center" vertical="center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14" fillId="0" borderId="17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35" xfId="0" applyFont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/>
    </xf>
    <xf numFmtId="4" fontId="4" fillId="0" borderId="0" xfId="0" applyNumberFormat="1" applyFont="1" applyBorder="1" applyAlignment="1">
      <alignment horizontal="center" vertical="center"/>
    </xf>
    <xf numFmtId="4" fontId="6" fillId="0" borderId="0" xfId="0" applyNumberFormat="1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4" fontId="4" fillId="0" borderId="26" xfId="0" applyNumberFormat="1" applyFont="1" applyBorder="1" applyAlignment="1">
      <alignment horizontal="center" vertical="center"/>
    </xf>
    <xf numFmtId="4" fontId="4" fillId="0" borderId="34" xfId="0" applyNumberFormat="1" applyFont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center" vertical="center"/>
    </xf>
    <xf numFmtId="4" fontId="4" fillId="2" borderId="11" xfId="0" applyNumberFormat="1" applyFont="1" applyFill="1" applyBorder="1" applyAlignment="1">
      <alignment horizontal="center" vertical="center"/>
    </xf>
    <xf numFmtId="4" fontId="4" fillId="2" borderId="46" xfId="0" applyNumberFormat="1" applyFont="1" applyFill="1" applyBorder="1" applyAlignment="1">
      <alignment horizontal="center" vertical="center"/>
    </xf>
    <xf numFmtId="4" fontId="4" fillId="2" borderId="30" xfId="0" applyNumberFormat="1" applyFont="1" applyFill="1" applyBorder="1" applyAlignment="1">
      <alignment horizontal="center" vertical="center"/>
    </xf>
    <xf numFmtId="4" fontId="4" fillId="2" borderId="17" xfId="0" applyNumberFormat="1" applyFont="1" applyFill="1" applyBorder="1" applyAlignment="1">
      <alignment horizontal="center" vertical="center"/>
    </xf>
    <xf numFmtId="4" fontId="4" fillId="2" borderId="41" xfId="0" applyNumberFormat="1" applyFont="1" applyFill="1" applyBorder="1" applyAlignment="1">
      <alignment horizontal="center" vertical="center"/>
    </xf>
    <xf numFmtId="0" fontId="9" fillId="0" borderId="42" xfId="0" applyFont="1" applyBorder="1" applyAlignment="1">
      <alignment horizontal="center"/>
    </xf>
    <xf numFmtId="0" fontId="9" fillId="0" borderId="24" xfId="0" applyFont="1" applyBorder="1" applyAlignment="1">
      <alignment horizontal="center"/>
    </xf>
    <xf numFmtId="4" fontId="4" fillId="0" borderId="44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/>
    </xf>
    <xf numFmtId="0" fontId="13" fillId="0" borderId="11" xfId="0" applyFont="1" applyBorder="1" applyAlignment="1">
      <alignment horizontal="center"/>
    </xf>
    <xf numFmtId="0" fontId="13" fillId="0" borderId="36" xfId="0" applyFont="1" applyBorder="1" applyAlignment="1">
      <alignment horizontal="center"/>
    </xf>
    <xf numFmtId="0" fontId="13" fillId="0" borderId="17" xfId="0" applyFont="1" applyBorder="1" applyAlignment="1">
      <alignment horizontal="center"/>
    </xf>
    <xf numFmtId="0" fontId="13" fillId="0" borderId="52" xfId="0" applyFont="1" applyBorder="1" applyAlignment="1">
      <alignment horizontal="center"/>
    </xf>
    <xf numFmtId="0" fontId="12" fillId="0" borderId="39" xfId="0" applyFont="1" applyBorder="1" applyAlignment="1">
      <alignment horizontal="center"/>
    </xf>
    <xf numFmtId="4" fontId="1" fillId="0" borderId="50" xfId="0" applyNumberFormat="1" applyFont="1" applyFill="1" applyBorder="1" applyAlignment="1" applyProtection="1">
      <alignment horizontal="center" vertical="center"/>
    </xf>
    <xf numFmtId="4" fontId="1" fillId="0" borderId="43" xfId="0" applyNumberFormat="1" applyFont="1" applyFill="1" applyBorder="1" applyAlignment="1" applyProtection="1">
      <alignment horizontal="center" vertical="center"/>
    </xf>
    <xf numFmtId="4" fontId="4" fillId="2" borderId="36" xfId="0" applyNumberFormat="1" applyFont="1" applyFill="1" applyBorder="1" applyAlignment="1">
      <alignment horizontal="center" vertical="center"/>
    </xf>
    <xf numFmtId="4" fontId="4" fillId="2" borderId="52" xfId="0" applyNumberFormat="1" applyFont="1" applyFill="1" applyBorder="1" applyAlignment="1">
      <alignment horizontal="center" vertical="center"/>
    </xf>
    <xf numFmtId="4" fontId="4" fillId="2" borderId="1" xfId="0" applyNumberFormat="1" applyFont="1" applyFill="1" applyBorder="1" applyAlignment="1" applyProtection="1">
      <alignment horizontal="center" vertical="center"/>
    </xf>
    <xf numFmtId="4" fontId="4" fillId="2" borderId="11" xfId="0" applyNumberFormat="1" applyFont="1" applyFill="1" applyBorder="1" applyAlignment="1" applyProtection="1">
      <alignment horizontal="center" vertical="center"/>
    </xf>
    <xf numFmtId="4" fontId="4" fillId="2" borderId="36" xfId="0" applyNumberFormat="1" applyFont="1" applyFill="1" applyBorder="1" applyAlignment="1" applyProtection="1">
      <alignment horizontal="center" vertical="center"/>
    </xf>
    <xf numFmtId="4" fontId="4" fillId="2" borderId="30" xfId="0" applyNumberFormat="1" applyFont="1" applyFill="1" applyBorder="1" applyAlignment="1" applyProtection="1">
      <alignment horizontal="center" vertical="center"/>
    </xf>
    <xf numFmtId="4" fontId="4" fillId="2" borderId="17" xfId="0" applyNumberFormat="1" applyFont="1" applyFill="1" applyBorder="1" applyAlignment="1" applyProtection="1">
      <alignment horizontal="center" vertical="center"/>
    </xf>
    <xf numFmtId="4" fontId="4" fillId="2" borderId="52" xfId="0" applyNumberFormat="1" applyFont="1" applyFill="1" applyBorder="1" applyAlignment="1" applyProtection="1">
      <alignment horizontal="center" vertical="center"/>
    </xf>
    <xf numFmtId="4" fontId="1" fillId="4" borderId="1" xfId="0" applyNumberFormat="1" applyFont="1" applyFill="1" applyBorder="1" applyAlignment="1" applyProtection="1">
      <alignment horizontal="center" vertical="center"/>
    </xf>
    <xf numFmtId="4" fontId="4" fillId="4" borderId="11" xfId="0" applyNumberFormat="1" applyFont="1" applyFill="1" applyBorder="1" applyAlignment="1" applyProtection="1">
      <alignment horizontal="center" vertical="center"/>
    </xf>
    <xf numFmtId="4" fontId="4" fillId="4" borderId="36" xfId="0" applyNumberFormat="1" applyFont="1" applyFill="1" applyBorder="1" applyAlignment="1" applyProtection="1">
      <alignment horizontal="center" vertical="center"/>
    </xf>
    <xf numFmtId="0" fontId="12" fillId="0" borderId="16" xfId="0" applyFont="1" applyBorder="1" applyAlignment="1">
      <alignment horizontal="center"/>
    </xf>
    <xf numFmtId="0" fontId="9" fillId="0" borderId="16" xfId="0" applyFont="1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0" fontId="13" fillId="2" borderId="32" xfId="0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/>
    </xf>
    <xf numFmtId="0" fontId="13" fillId="0" borderId="50" xfId="0" applyFont="1" applyBorder="1" applyAlignment="1">
      <alignment horizontal="center"/>
    </xf>
    <xf numFmtId="0" fontId="13" fillId="0" borderId="43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9" fillId="0" borderId="3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2" borderId="45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9" fillId="2" borderId="36" xfId="0" applyFont="1" applyFill="1" applyBorder="1" applyAlignment="1">
      <alignment horizontal="center" vertical="center"/>
    </xf>
    <xf numFmtId="0" fontId="9" fillId="2" borderId="31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9" fillId="2" borderId="37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/>
    </xf>
    <xf numFmtId="0" fontId="13" fillId="2" borderId="11" xfId="0" applyFont="1" applyFill="1" applyBorder="1" applyAlignment="1">
      <alignment horizontal="center"/>
    </xf>
    <xf numFmtId="3" fontId="4" fillId="0" borderId="15" xfId="0" applyNumberFormat="1" applyFont="1" applyBorder="1" applyAlignment="1">
      <alignment horizontal="center" vertical="center"/>
    </xf>
    <xf numFmtId="3" fontId="4" fillId="0" borderId="7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9" fillId="0" borderId="51" xfId="0" applyFont="1" applyBorder="1" applyAlignment="1">
      <alignment horizontal="center" vertical="center"/>
    </xf>
    <xf numFmtId="3" fontId="4" fillId="0" borderId="9" xfId="0" applyNumberFormat="1" applyFont="1" applyBorder="1" applyAlignment="1">
      <alignment horizontal="center" vertical="center"/>
    </xf>
    <xf numFmtId="2" fontId="4" fillId="0" borderId="37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4" fontId="4" fillId="0" borderId="35" xfId="0" applyNumberFormat="1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4" fontId="6" fillId="0" borderId="0" xfId="0" applyNumberFormat="1" applyFont="1" applyFill="1" applyBorder="1" applyAlignment="1" applyProtection="1">
      <alignment horizontal="center" vertical="center"/>
    </xf>
    <xf numFmtId="0" fontId="13" fillId="0" borderId="32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3" fontId="6" fillId="0" borderId="0" xfId="0" applyNumberFormat="1" applyFont="1" applyBorder="1" applyAlignment="1">
      <alignment horizontal="center" vertical="center"/>
    </xf>
    <xf numFmtId="4" fontId="4" fillId="0" borderId="12" xfId="0" applyNumberFormat="1" applyFont="1" applyBorder="1" applyAlignment="1">
      <alignment horizontal="center" vertical="center"/>
    </xf>
    <xf numFmtId="4" fontId="4" fillId="0" borderId="21" xfId="0" applyNumberFormat="1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4" fontId="4" fillId="0" borderId="14" xfId="0" applyNumberFormat="1" applyFont="1" applyBorder="1" applyAlignment="1">
      <alignment horizontal="center" vertical="center"/>
    </xf>
    <xf numFmtId="4" fontId="4" fillId="0" borderId="8" xfId="0" applyNumberFormat="1" applyFont="1" applyBorder="1" applyAlignment="1">
      <alignment horizontal="center" vertical="center"/>
    </xf>
    <xf numFmtId="4" fontId="4" fillId="0" borderId="0" xfId="0" applyNumberFormat="1" applyFont="1" applyFill="1" applyBorder="1" applyAlignment="1" applyProtection="1">
      <alignment horizontal="center" vertical="center"/>
    </xf>
    <xf numFmtId="0" fontId="12" fillId="0" borderId="5" xfId="0" applyFont="1" applyBorder="1" applyAlignment="1">
      <alignment horizontal="center" vertical="center"/>
    </xf>
    <xf numFmtId="4" fontId="1" fillId="3" borderId="1" xfId="0" applyNumberFormat="1" applyFont="1" applyFill="1" applyBorder="1" applyAlignment="1" applyProtection="1">
      <alignment horizontal="center" vertical="center"/>
    </xf>
    <xf numFmtId="4" fontId="4" fillId="3" borderId="11" xfId="0" applyNumberFormat="1" applyFont="1" applyFill="1" applyBorder="1" applyAlignment="1" applyProtection="1">
      <alignment horizontal="center" vertical="center"/>
    </xf>
    <xf numFmtId="4" fontId="4" fillId="3" borderId="36" xfId="0" applyNumberFormat="1" applyFont="1" applyFill="1" applyBorder="1" applyAlignment="1" applyProtection="1">
      <alignment horizontal="center" vertical="center"/>
    </xf>
    <xf numFmtId="0" fontId="1" fillId="0" borderId="16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4" fontId="1" fillId="0" borderId="9" xfId="0" applyNumberFormat="1" applyFont="1" applyBorder="1" applyAlignment="1">
      <alignment horizontal="center" vertical="center"/>
    </xf>
    <xf numFmtId="4" fontId="1" fillId="0" borderId="15" xfId="0" applyNumberFormat="1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7" fillId="0" borderId="0" xfId="2" applyFont="1" applyFill="1" applyAlignment="1">
      <alignment horizontal="center"/>
    </xf>
    <xf numFmtId="0" fontId="2" fillId="0" borderId="0" xfId="2" applyFont="1" applyFill="1" applyAlignment="1">
      <alignment horizontal="center"/>
    </xf>
    <xf numFmtId="0" fontId="13" fillId="0" borderId="39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2" fontId="1" fillId="2" borderId="39" xfId="0" applyNumberFormat="1" applyFont="1" applyFill="1" applyBorder="1" applyAlignment="1">
      <alignment horizontal="center" vertical="center"/>
    </xf>
    <xf numFmtId="3" fontId="4" fillId="0" borderId="0" xfId="0" applyNumberFormat="1" applyFont="1" applyBorder="1" applyAlignment="1">
      <alignment horizontal="center" vertical="center"/>
    </xf>
    <xf numFmtId="2" fontId="4" fillId="0" borderId="0" xfId="0" applyNumberFormat="1" applyFont="1" applyBorder="1" applyAlignment="1">
      <alignment horizontal="center" vertical="center"/>
    </xf>
    <xf numFmtId="2" fontId="4" fillId="0" borderId="35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9" fillId="0" borderId="32" xfId="4" applyFont="1" applyFill="1" applyBorder="1" applyAlignment="1">
      <alignment horizontal="center"/>
    </xf>
    <xf numFmtId="0" fontId="19" fillId="0" borderId="0" xfId="4" applyFont="1" applyFill="1" applyBorder="1" applyAlignment="1">
      <alignment horizontal="center"/>
    </xf>
    <xf numFmtId="0" fontId="19" fillId="0" borderId="14" xfId="4" applyFont="1" applyFill="1" applyBorder="1" applyAlignment="1">
      <alignment horizontal="center"/>
    </xf>
    <xf numFmtId="0" fontId="19" fillId="0" borderId="13" xfId="4" applyFont="1" applyFill="1" applyBorder="1" applyAlignment="1">
      <alignment horizontal="center"/>
    </xf>
    <xf numFmtId="0" fontId="19" fillId="0" borderId="12" xfId="4" applyFont="1" applyFill="1" applyBorder="1" applyAlignment="1">
      <alignment horizontal="center"/>
    </xf>
    <xf numFmtId="0" fontId="2" fillId="0" borderId="0" xfId="4" applyFont="1" applyAlignment="1">
      <alignment horizontal="center"/>
    </xf>
    <xf numFmtId="0" fontId="17" fillId="0" borderId="0" xfId="4" applyFont="1" applyBorder="1" applyAlignment="1">
      <alignment horizontal="center"/>
    </xf>
    <xf numFmtId="0" fontId="18" fillId="0" borderId="0" xfId="4" applyFont="1" applyFill="1" applyBorder="1" applyAlignment="1">
      <alignment horizontal="center"/>
    </xf>
    <xf numFmtId="0" fontId="26" fillId="0" borderId="0" xfId="3" applyFont="1" applyFill="1" applyBorder="1" applyAlignment="1" applyProtection="1">
      <alignment horizontal="center"/>
      <protection locked="0"/>
    </xf>
    <xf numFmtId="166" fontId="6" fillId="0" borderId="20" xfId="1" applyNumberFormat="1" applyFont="1" applyBorder="1" applyAlignment="1">
      <alignment horizontal="center" vertical="center"/>
    </xf>
    <xf numFmtId="166" fontId="6" fillId="0" borderId="18" xfId="1" applyNumberFormat="1" applyFont="1" applyBorder="1" applyAlignment="1">
      <alignment horizontal="center" vertical="center"/>
    </xf>
    <xf numFmtId="0" fontId="11" fillId="0" borderId="48" xfId="4" applyFont="1" applyFill="1" applyBorder="1" applyAlignment="1">
      <alignment horizontal="center" vertical="center"/>
    </xf>
    <xf numFmtId="0" fontId="11" fillId="0" borderId="25" xfId="4" applyFont="1" applyFill="1" applyBorder="1" applyAlignment="1">
      <alignment horizontal="center" vertical="center"/>
    </xf>
    <xf numFmtId="0" fontId="11" fillId="0" borderId="23" xfId="4" applyFont="1" applyFill="1" applyBorder="1" applyAlignment="1">
      <alignment horizontal="center" vertical="center"/>
    </xf>
    <xf numFmtId="166" fontId="21" fillId="0" borderId="38" xfId="6" applyNumberFormat="1" applyFont="1" applyFill="1" applyBorder="1" applyAlignment="1">
      <alignment horizontal="center"/>
    </xf>
    <xf numFmtId="164" fontId="21" fillId="0" borderId="40" xfId="6" applyFont="1" applyFill="1" applyBorder="1" applyAlignment="1">
      <alignment horizontal="center"/>
    </xf>
    <xf numFmtId="0" fontId="18" fillId="0" borderId="2" xfId="4" applyFont="1" applyFill="1" applyBorder="1" applyAlignment="1">
      <alignment horizontal="center"/>
    </xf>
    <xf numFmtId="0" fontId="18" fillId="0" borderId="4" xfId="4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9" fillId="0" borderId="1" xfId="4" applyFont="1" applyFill="1" applyBorder="1" applyAlignment="1">
      <alignment horizontal="center"/>
    </xf>
    <xf numFmtId="0" fontId="19" fillId="0" borderId="11" xfId="4" applyFont="1" applyFill="1" applyBorder="1" applyAlignment="1">
      <alignment horizontal="center"/>
    </xf>
    <xf numFmtId="0" fontId="19" fillId="0" borderId="36" xfId="4" applyFont="1" applyFill="1" applyBorder="1" applyAlignment="1">
      <alignment horizontal="center"/>
    </xf>
    <xf numFmtId="0" fontId="19" fillId="0" borderId="37" xfId="4" applyFont="1" applyFill="1" applyBorder="1" applyAlignment="1">
      <alignment horizontal="center"/>
    </xf>
  </cellXfs>
  <cellStyles count="7">
    <cellStyle name="Moeda" xfId="1" builtinId="4"/>
    <cellStyle name="Normal" xfId="0" builtinId="0"/>
    <cellStyle name="Normal_analise - pavimentação - analise - lote 03" xfId="2"/>
    <cellStyle name="Normal_cronograma conclusão2" xfId="3"/>
    <cellStyle name="Normal_Planilha Quant.Drenagem" xfId="4"/>
    <cellStyle name="Porcentagem" xfId="5" builtinId="5"/>
    <cellStyle name="Separador de milhares" xfId="6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memoria%20calculo%20Drenagem_Pavimenta&#231;&#227;o%20JARDIM%20EUROP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ngenharia/Desktop/1%20ETAPA%20DRENAGEM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SUMO PAVIMENTAÇÃO- RUAS"/>
      <sheetName val="RESUMO GALERIA"/>
      <sheetName val="Plan1"/>
    </sheetNames>
    <sheetDataSet>
      <sheetData sheetId="0"/>
      <sheetData sheetId="1">
        <row r="37">
          <cell r="B37" t="str">
            <v>Preços unitários (contrato)R$</v>
          </cell>
        </row>
        <row r="38">
          <cell r="B38" t="str">
            <v>Valor Total por item R$-</v>
          </cell>
        </row>
        <row r="39">
          <cell r="B39" t="str">
            <v>VALOR TOTAL DA OBRA</v>
          </cell>
        </row>
      </sheetData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REÇOS GALERIA"/>
      <sheetName val="MATRIZ GALERIA"/>
      <sheetName val="RESUMO GALERIA"/>
      <sheetName val="Orçamento"/>
      <sheetName val="CRONOGRAMA"/>
      <sheetName val="QCI"/>
      <sheetName val="Preços"/>
      <sheetName val="Matriz"/>
    </sheetNames>
    <sheetDataSet>
      <sheetData sheetId="0" refreshError="1"/>
      <sheetData sheetId="1" refreshError="1"/>
      <sheetData sheetId="2" refreshError="1"/>
      <sheetData sheetId="3" refreshError="1">
        <row r="25">
          <cell r="H25">
            <v>2686136.20756</v>
          </cell>
        </row>
      </sheetData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Plan1"/>
  <dimension ref="B1:AL83"/>
  <sheetViews>
    <sheetView tabSelected="1" view="pageBreakPreview" topLeftCell="B10" zoomScale="78" zoomScaleSheetLayoutView="78" workbookViewId="0">
      <selection activeCell="B2" sqref="B2:AL2"/>
    </sheetView>
  </sheetViews>
  <sheetFormatPr defaultColWidth="3.83203125" defaultRowHeight="11.25"/>
  <cols>
    <col min="1" max="1" width="2" customWidth="1"/>
    <col min="2" max="6" width="3.83203125" customWidth="1"/>
    <col min="7" max="7" width="3.83203125" hidden="1" customWidth="1"/>
    <col min="8" max="8" width="14.1640625" customWidth="1"/>
    <col min="9" max="13" width="3.83203125" customWidth="1"/>
    <col min="14" max="14" width="6.33203125" customWidth="1"/>
    <col min="15" max="15" width="8.33203125" customWidth="1"/>
    <col min="16" max="16" width="17.5" customWidth="1"/>
    <col min="17" max="17" width="11.5" customWidth="1"/>
    <col min="18" max="18" width="13.5" hidden="1" customWidth="1"/>
    <col min="19" max="19" width="13" customWidth="1"/>
    <col min="20" max="20" width="8.5" customWidth="1"/>
    <col min="21" max="22" width="9" customWidth="1"/>
    <col min="23" max="23" width="8" customWidth="1"/>
    <col min="24" max="24" width="18.1640625" customWidth="1"/>
    <col min="30" max="30" width="4.5" customWidth="1"/>
    <col min="34" max="34" width="4.33203125" customWidth="1"/>
    <col min="35" max="35" width="3.83203125" customWidth="1"/>
    <col min="38" max="38" width="5" customWidth="1"/>
  </cols>
  <sheetData>
    <row r="1" spans="2:38" ht="3.75" customHeight="1"/>
    <row r="2" spans="2:38" ht="28.5" customHeight="1" thickBot="1">
      <c r="B2" s="256" t="s">
        <v>108</v>
      </c>
      <c r="C2" s="256"/>
      <c r="D2" s="256"/>
      <c r="E2" s="256"/>
      <c r="F2" s="256"/>
      <c r="G2" s="256"/>
      <c r="H2" s="256"/>
      <c r="I2" s="256"/>
      <c r="J2" s="256"/>
      <c r="K2" s="256"/>
      <c r="L2" s="256"/>
      <c r="M2" s="256"/>
      <c r="N2" s="256"/>
      <c r="O2" s="256"/>
      <c r="P2" s="256"/>
      <c r="Q2" s="256"/>
      <c r="R2" s="256"/>
      <c r="S2" s="256"/>
      <c r="T2" s="256"/>
      <c r="U2" s="256"/>
      <c r="V2" s="256"/>
      <c r="W2" s="256"/>
      <c r="X2" s="256"/>
      <c r="Y2" s="256"/>
      <c r="Z2" s="256"/>
      <c r="AA2" s="256"/>
      <c r="AB2" s="256"/>
      <c r="AC2" s="256"/>
      <c r="AD2" s="256"/>
      <c r="AE2" s="256"/>
      <c r="AF2" s="256"/>
      <c r="AG2" s="256"/>
      <c r="AH2" s="256"/>
      <c r="AI2" s="256"/>
      <c r="AJ2" s="256"/>
      <c r="AK2" s="256"/>
      <c r="AL2" s="256"/>
    </row>
    <row r="3" spans="2:38">
      <c r="B3" s="263" t="s">
        <v>27</v>
      </c>
      <c r="C3" s="264"/>
      <c r="D3" s="264"/>
      <c r="E3" s="264"/>
      <c r="F3" s="264"/>
      <c r="G3" s="264"/>
      <c r="H3" s="264"/>
      <c r="I3" s="264" t="s">
        <v>0</v>
      </c>
      <c r="J3" s="264"/>
      <c r="K3" s="264"/>
      <c r="L3" s="264"/>
      <c r="M3" s="264"/>
      <c r="N3" s="264"/>
      <c r="O3" s="9" t="s">
        <v>46</v>
      </c>
      <c r="P3" s="9" t="s">
        <v>7</v>
      </c>
      <c r="Q3" s="9" t="s">
        <v>10</v>
      </c>
      <c r="R3" s="9"/>
      <c r="S3" s="65" t="s">
        <v>42</v>
      </c>
      <c r="T3" s="192" t="s">
        <v>101</v>
      </c>
      <c r="U3" s="69" t="s">
        <v>9</v>
      </c>
      <c r="V3" s="16" t="s">
        <v>11</v>
      </c>
      <c r="W3" s="198" t="s">
        <v>104</v>
      </c>
      <c r="X3" s="9" t="s">
        <v>49</v>
      </c>
      <c r="Y3" s="257" t="s">
        <v>28</v>
      </c>
      <c r="Z3" s="257"/>
      <c r="AA3" s="257"/>
      <c r="AB3" s="286" t="s">
        <v>2</v>
      </c>
      <c r="AC3" s="286"/>
      <c r="AD3" s="286"/>
      <c r="AE3" s="257" t="s">
        <v>4</v>
      </c>
      <c r="AF3" s="257"/>
      <c r="AG3" s="257"/>
      <c r="AH3" s="257"/>
      <c r="AI3" s="257" t="s">
        <v>5</v>
      </c>
      <c r="AJ3" s="257"/>
      <c r="AK3" s="257"/>
      <c r="AL3" s="278"/>
    </row>
    <row r="4" spans="2:38">
      <c r="B4" s="265"/>
      <c r="C4" s="266"/>
      <c r="D4" s="266"/>
      <c r="E4" s="266"/>
      <c r="F4" s="266"/>
      <c r="G4" s="266"/>
      <c r="H4" s="266"/>
      <c r="I4" s="266"/>
      <c r="J4" s="266"/>
      <c r="K4" s="266"/>
      <c r="L4" s="266"/>
      <c r="M4" s="266"/>
      <c r="N4" s="266"/>
      <c r="O4" s="81" t="s">
        <v>47</v>
      </c>
      <c r="P4" s="66" t="s">
        <v>38</v>
      </c>
      <c r="Q4" s="66" t="s">
        <v>40</v>
      </c>
      <c r="R4" s="10" t="s">
        <v>26</v>
      </c>
      <c r="S4" s="107" t="s">
        <v>58</v>
      </c>
      <c r="T4" s="193" t="s">
        <v>102</v>
      </c>
      <c r="U4" s="68" t="s">
        <v>45</v>
      </c>
      <c r="V4" s="14" t="s">
        <v>12</v>
      </c>
      <c r="W4" s="199" t="s">
        <v>105</v>
      </c>
      <c r="X4" s="10" t="s">
        <v>1</v>
      </c>
      <c r="Y4" s="258" t="s">
        <v>3</v>
      </c>
      <c r="Z4" s="258"/>
      <c r="AA4" s="258"/>
      <c r="AB4" s="259" t="s">
        <v>44</v>
      </c>
      <c r="AC4" s="259"/>
      <c r="AD4" s="259"/>
      <c r="AE4" s="260" t="s">
        <v>57</v>
      </c>
      <c r="AF4" s="260"/>
      <c r="AG4" s="260"/>
      <c r="AH4" s="260"/>
      <c r="AI4" s="260" t="s">
        <v>6</v>
      </c>
      <c r="AJ4" s="260"/>
      <c r="AK4" s="260"/>
      <c r="AL4" s="279"/>
    </row>
    <row r="5" spans="2:38" ht="12" thickBot="1">
      <c r="B5" s="267"/>
      <c r="C5" s="268"/>
      <c r="D5" s="268"/>
      <c r="E5" s="268"/>
      <c r="F5" s="268"/>
      <c r="G5" s="268"/>
      <c r="H5" s="268"/>
      <c r="I5" s="269"/>
      <c r="J5" s="269"/>
      <c r="K5" s="269"/>
      <c r="L5" s="269"/>
      <c r="M5" s="269"/>
      <c r="N5" s="269"/>
      <c r="O5" s="75" t="s">
        <v>48</v>
      </c>
      <c r="P5" s="67" t="s">
        <v>39</v>
      </c>
      <c r="Q5" s="67" t="s">
        <v>41</v>
      </c>
      <c r="R5" s="11"/>
      <c r="S5" s="64" t="s">
        <v>43</v>
      </c>
      <c r="T5" s="200" t="s">
        <v>103</v>
      </c>
      <c r="U5" s="76"/>
      <c r="V5" s="15" t="s">
        <v>24</v>
      </c>
      <c r="W5" s="15" t="s">
        <v>103</v>
      </c>
      <c r="X5" s="67" t="s">
        <v>56</v>
      </c>
      <c r="Y5" s="351" t="s">
        <v>55</v>
      </c>
      <c r="Z5" s="351"/>
      <c r="AA5" s="351"/>
      <c r="AB5" s="351" t="s">
        <v>53</v>
      </c>
      <c r="AC5" s="351"/>
      <c r="AD5" s="351"/>
      <c r="AE5" s="254" t="s">
        <v>8</v>
      </c>
      <c r="AF5" s="254"/>
      <c r="AG5" s="254"/>
      <c r="AH5" s="254"/>
      <c r="AI5" s="254" t="s">
        <v>50</v>
      </c>
      <c r="AJ5" s="254"/>
      <c r="AK5" s="254"/>
      <c r="AL5" s="255"/>
    </row>
    <row r="6" spans="2:38" ht="12" customHeight="1" thickBot="1">
      <c r="B6" s="359" t="str">
        <f>'RESUMO GALERIA'!B7</f>
        <v>FRANÇA</v>
      </c>
      <c r="C6" s="360"/>
      <c r="D6" s="360"/>
      <c r="E6" s="360"/>
      <c r="F6" s="360"/>
      <c r="G6" s="360"/>
      <c r="H6" s="361"/>
      <c r="I6" s="228" t="s">
        <v>92</v>
      </c>
      <c r="J6" s="306"/>
      <c r="K6" s="306"/>
      <c r="L6" s="306"/>
      <c r="M6" s="306"/>
      <c r="N6" s="306"/>
      <c r="O6" s="79"/>
      <c r="P6" s="96"/>
      <c r="Q6" s="247">
        <v>724.5</v>
      </c>
      <c r="R6" s="247"/>
      <c r="S6" s="348">
        <v>1040.78</v>
      </c>
      <c r="T6" s="214">
        <v>14</v>
      </c>
      <c r="U6" s="214">
        <v>629.9</v>
      </c>
      <c r="V6" s="343">
        <v>19.46</v>
      </c>
      <c r="W6" s="323">
        <v>0</v>
      </c>
      <c r="X6" s="101" t="s">
        <v>54</v>
      </c>
      <c r="Y6" s="352" t="s">
        <v>54</v>
      </c>
      <c r="Z6" s="353"/>
      <c r="AA6" s="354"/>
      <c r="AB6" s="352" t="s">
        <v>52</v>
      </c>
      <c r="AC6" s="353"/>
      <c r="AD6" s="354"/>
      <c r="AE6" s="280">
        <f>P7</f>
        <v>3126.8</v>
      </c>
      <c r="AF6" s="280"/>
      <c r="AG6" s="280"/>
      <c r="AH6" s="280"/>
      <c r="AI6" s="215">
        <f>P7</f>
        <v>3126.8</v>
      </c>
      <c r="AJ6" s="215"/>
      <c r="AK6" s="215"/>
      <c r="AL6" s="270"/>
    </row>
    <row r="7" spans="2:38" ht="12" customHeight="1" thickBot="1">
      <c r="B7" s="265"/>
      <c r="C7" s="266"/>
      <c r="D7" s="266"/>
      <c r="E7" s="266"/>
      <c r="F7" s="266"/>
      <c r="G7" s="266"/>
      <c r="H7" s="345"/>
      <c r="I7" s="340" t="s">
        <v>93</v>
      </c>
      <c r="J7" s="341"/>
      <c r="K7" s="341"/>
      <c r="L7" s="341"/>
      <c r="M7" s="341"/>
      <c r="N7" s="341"/>
      <c r="O7" s="85">
        <v>336.59</v>
      </c>
      <c r="P7" s="113">
        <v>3126.8</v>
      </c>
      <c r="Q7" s="237"/>
      <c r="R7" s="237"/>
      <c r="S7" s="349"/>
      <c r="T7" s="215"/>
      <c r="U7" s="215"/>
      <c r="V7" s="344"/>
      <c r="W7" s="324"/>
      <c r="X7" s="100">
        <f>P7*0.15</f>
        <v>469.02</v>
      </c>
      <c r="Y7" s="233">
        <f>(P7*0.15)</f>
        <v>469.02</v>
      </c>
      <c r="Z7" s="234"/>
      <c r="AA7" s="235"/>
      <c r="AB7" s="233">
        <f>(P7*0.04)*2.5</f>
        <v>312.68000000000006</v>
      </c>
      <c r="AC7" s="234"/>
      <c r="AD7" s="235"/>
      <c r="AE7" s="244"/>
      <c r="AF7" s="244"/>
      <c r="AG7" s="244"/>
      <c r="AH7" s="244"/>
      <c r="AI7" s="244"/>
      <c r="AJ7" s="244"/>
      <c r="AK7" s="244"/>
      <c r="AL7" s="271"/>
    </row>
    <row r="8" spans="2:38" ht="12" customHeight="1" thickBot="1">
      <c r="B8" s="265" t="str">
        <f>'RESUMO GALERIA'!B8</f>
        <v>IUGOSLAVIA</v>
      </c>
      <c r="C8" s="266"/>
      <c r="D8" s="266"/>
      <c r="E8" s="266"/>
      <c r="F8" s="266"/>
      <c r="G8" s="266"/>
      <c r="H8" s="345"/>
      <c r="I8" s="228" t="s">
        <v>94</v>
      </c>
      <c r="J8" s="306"/>
      <c r="K8" s="306"/>
      <c r="L8" s="306"/>
      <c r="M8" s="306"/>
      <c r="N8" s="306"/>
      <c r="O8" s="240">
        <v>260</v>
      </c>
      <c r="P8" s="114"/>
      <c r="Q8" s="238">
        <v>520</v>
      </c>
      <c r="R8" s="247"/>
      <c r="S8" s="348">
        <v>781.9</v>
      </c>
      <c r="T8" s="214">
        <v>4</v>
      </c>
      <c r="U8" s="357">
        <v>422.4</v>
      </c>
      <c r="V8" s="343">
        <v>5.56</v>
      </c>
      <c r="W8" s="323">
        <v>2</v>
      </c>
      <c r="X8" s="105" t="s">
        <v>54</v>
      </c>
      <c r="Y8" s="248" t="s">
        <v>54</v>
      </c>
      <c r="Z8" s="249"/>
      <c r="AA8" s="250"/>
      <c r="AB8" s="230" t="s">
        <v>52</v>
      </c>
      <c r="AC8" s="287"/>
      <c r="AD8" s="288"/>
      <c r="AE8" s="280">
        <f>P9</f>
        <v>2334.98</v>
      </c>
      <c r="AF8" s="280"/>
      <c r="AG8" s="280"/>
      <c r="AH8" s="280"/>
      <c r="AI8" s="215">
        <f t="shared" ref="AI8" si="0">P9</f>
        <v>2334.98</v>
      </c>
      <c r="AJ8" s="215"/>
      <c r="AK8" s="215"/>
      <c r="AL8" s="270"/>
    </row>
    <row r="9" spans="2:38" ht="12" customHeight="1" thickBot="1">
      <c r="B9" s="265"/>
      <c r="C9" s="266"/>
      <c r="D9" s="266"/>
      <c r="E9" s="266"/>
      <c r="F9" s="266"/>
      <c r="G9" s="266"/>
      <c r="H9" s="345"/>
      <c r="I9" s="346" t="s">
        <v>95</v>
      </c>
      <c r="J9" s="347"/>
      <c r="K9" s="347"/>
      <c r="L9" s="347"/>
      <c r="M9" s="347"/>
      <c r="N9" s="347"/>
      <c r="O9" s="241"/>
      <c r="P9" s="108">
        <v>2334.98</v>
      </c>
      <c r="Q9" s="239"/>
      <c r="R9" s="237"/>
      <c r="S9" s="349"/>
      <c r="T9" s="215"/>
      <c r="U9" s="358"/>
      <c r="V9" s="344"/>
      <c r="W9" s="324"/>
      <c r="X9" s="100">
        <f>P9*0.15</f>
        <v>350.24700000000001</v>
      </c>
      <c r="Y9" s="233">
        <f>P9*0.15</f>
        <v>350.24700000000001</v>
      </c>
      <c r="Z9" s="234"/>
      <c r="AA9" s="235"/>
      <c r="AB9" s="233">
        <f>(P9*0.04)*2.5</f>
        <v>233.49800000000002</v>
      </c>
      <c r="AC9" s="234"/>
      <c r="AD9" s="235"/>
      <c r="AE9" s="244"/>
      <c r="AF9" s="244"/>
      <c r="AG9" s="244"/>
      <c r="AH9" s="244"/>
      <c r="AI9" s="244"/>
      <c r="AJ9" s="244"/>
      <c r="AK9" s="244"/>
      <c r="AL9" s="271"/>
    </row>
    <row r="10" spans="2:38" ht="12" customHeight="1" thickBot="1">
      <c r="B10" s="265" t="str">
        <f>'RESUMO GALERIA'!B9</f>
        <v>INDEPÊNDENCIA</v>
      </c>
      <c r="C10" s="266"/>
      <c r="D10" s="266"/>
      <c r="E10" s="266"/>
      <c r="F10" s="266"/>
      <c r="G10" s="266"/>
      <c r="H10" s="266"/>
      <c r="I10" s="228" t="s">
        <v>94</v>
      </c>
      <c r="J10" s="306"/>
      <c r="K10" s="306"/>
      <c r="L10" s="306"/>
      <c r="M10" s="306"/>
      <c r="N10" s="306"/>
      <c r="O10" s="355">
        <v>122.5</v>
      </c>
      <c r="P10" s="114"/>
      <c r="Q10" s="245">
        <v>245</v>
      </c>
      <c r="R10" s="247"/>
      <c r="S10" s="215">
        <v>368.44</v>
      </c>
      <c r="T10" s="214">
        <v>2</v>
      </c>
      <c r="U10" s="214">
        <v>199.04</v>
      </c>
      <c r="V10" s="215">
        <v>2.78</v>
      </c>
      <c r="W10" s="323">
        <v>1</v>
      </c>
      <c r="X10" s="101" t="s">
        <v>54</v>
      </c>
      <c r="Y10" s="248" t="s">
        <v>54</v>
      </c>
      <c r="Z10" s="249"/>
      <c r="AA10" s="250"/>
      <c r="AB10" s="297" t="s">
        <v>52</v>
      </c>
      <c r="AC10" s="298"/>
      <c r="AD10" s="299"/>
      <c r="AE10" s="280">
        <f>P11</f>
        <v>1470</v>
      </c>
      <c r="AF10" s="280"/>
      <c r="AG10" s="280"/>
      <c r="AH10" s="280"/>
      <c r="AI10" s="215">
        <f t="shared" ref="AI10" si="1">P11</f>
        <v>1470</v>
      </c>
      <c r="AJ10" s="215"/>
      <c r="AK10" s="215"/>
      <c r="AL10" s="270"/>
    </row>
    <row r="11" spans="2:38" ht="12" customHeight="1" thickBot="1">
      <c r="B11" s="265"/>
      <c r="C11" s="266"/>
      <c r="D11" s="266"/>
      <c r="E11" s="266"/>
      <c r="F11" s="266"/>
      <c r="G11" s="266"/>
      <c r="H11" s="266"/>
      <c r="I11" s="346" t="s">
        <v>95</v>
      </c>
      <c r="J11" s="347"/>
      <c r="K11" s="347"/>
      <c r="L11" s="347"/>
      <c r="M11" s="347"/>
      <c r="N11" s="347"/>
      <c r="O11" s="356"/>
      <c r="P11" s="113">
        <v>1470</v>
      </c>
      <c r="Q11" s="237"/>
      <c r="R11" s="237"/>
      <c r="S11" s="244"/>
      <c r="T11" s="215"/>
      <c r="U11" s="215"/>
      <c r="V11" s="244"/>
      <c r="W11" s="324"/>
      <c r="X11" s="100">
        <f>P11*0.15</f>
        <v>220.5</v>
      </c>
      <c r="Y11" s="233">
        <f>P11*0.15</f>
        <v>220.5</v>
      </c>
      <c r="Z11" s="234"/>
      <c r="AA11" s="235"/>
      <c r="AB11" s="233">
        <f>(P11*0.04)*2.5</f>
        <v>147</v>
      </c>
      <c r="AC11" s="234"/>
      <c r="AD11" s="235"/>
      <c r="AE11" s="244"/>
      <c r="AF11" s="244"/>
      <c r="AG11" s="244"/>
      <c r="AH11" s="244"/>
      <c r="AI11" s="244"/>
      <c r="AJ11" s="244"/>
      <c r="AK11" s="244"/>
      <c r="AL11" s="271"/>
    </row>
    <row r="12" spans="2:38" ht="12" customHeight="1" thickBot="1">
      <c r="B12" s="265" t="str">
        <f>'RESUMO GALERIA'!B10</f>
        <v>COPENHAGUE</v>
      </c>
      <c r="C12" s="266"/>
      <c r="D12" s="266"/>
      <c r="E12" s="266"/>
      <c r="F12" s="266"/>
      <c r="G12" s="266"/>
      <c r="H12" s="266"/>
      <c r="I12" s="326" t="s">
        <v>59</v>
      </c>
      <c r="J12" s="326"/>
      <c r="K12" s="326"/>
      <c r="L12" s="326"/>
      <c r="M12" s="326"/>
      <c r="N12" s="327"/>
      <c r="O12" s="79"/>
      <c r="P12" s="97"/>
      <c r="Q12" s="236">
        <v>379.4</v>
      </c>
      <c r="R12" s="247"/>
      <c r="S12" s="215">
        <v>573.36</v>
      </c>
      <c r="T12" s="214">
        <v>8</v>
      </c>
      <c r="U12" s="214">
        <v>301.88</v>
      </c>
      <c r="V12" s="215">
        <v>11.12</v>
      </c>
      <c r="W12" s="323">
        <v>1</v>
      </c>
      <c r="X12" s="99" t="s">
        <v>54</v>
      </c>
      <c r="Y12" s="251" t="s">
        <v>54</v>
      </c>
      <c r="Z12" s="252"/>
      <c r="AA12" s="253"/>
      <c r="AB12" s="230" t="s">
        <v>52</v>
      </c>
      <c r="AC12" s="231"/>
      <c r="AD12" s="232"/>
      <c r="AE12" s="280">
        <f>P13</f>
        <v>1561.31</v>
      </c>
      <c r="AF12" s="280"/>
      <c r="AG12" s="280"/>
      <c r="AH12" s="280"/>
      <c r="AI12" s="215">
        <f t="shared" ref="AI12" si="2">P13</f>
        <v>1561.31</v>
      </c>
      <c r="AJ12" s="215"/>
      <c r="AK12" s="215"/>
      <c r="AL12" s="270"/>
    </row>
    <row r="13" spans="2:38" ht="12" customHeight="1" thickBot="1">
      <c r="B13" s="265"/>
      <c r="C13" s="266"/>
      <c r="D13" s="266"/>
      <c r="E13" s="266"/>
      <c r="F13" s="266"/>
      <c r="G13" s="266"/>
      <c r="H13" s="266"/>
      <c r="I13" s="326" t="s">
        <v>61</v>
      </c>
      <c r="J13" s="326"/>
      <c r="K13" s="326"/>
      <c r="L13" s="326"/>
      <c r="M13" s="326"/>
      <c r="N13" s="327"/>
      <c r="O13" s="86">
        <v>192.39</v>
      </c>
      <c r="P13" s="88">
        <v>1561.31</v>
      </c>
      <c r="Q13" s="237"/>
      <c r="R13" s="237"/>
      <c r="S13" s="244"/>
      <c r="T13" s="215"/>
      <c r="U13" s="215"/>
      <c r="V13" s="244"/>
      <c r="W13" s="324"/>
      <c r="X13" s="100">
        <f t="shared" ref="X13" si="3">P13*0.15</f>
        <v>234.19649999999999</v>
      </c>
      <c r="Y13" s="233">
        <f>P13*0.15</f>
        <v>234.19649999999999</v>
      </c>
      <c r="Z13" s="234"/>
      <c r="AA13" s="235"/>
      <c r="AB13" s="233">
        <f>(P13*0.04)*2.5</f>
        <v>156.131</v>
      </c>
      <c r="AC13" s="234"/>
      <c r="AD13" s="235"/>
      <c r="AE13" s="244"/>
      <c r="AF13" s="244"/>
      <c r="AG13" s="244"/>
      <c r="AH13" s="244"/>
      <c r="AI13" s="244"/>
      <c r="AJ13" s="244"/>
      <c r="AK13" s="244"/>
      <c r="AL13" s="271"/>
    </row>
    <row r="14" spans="2:38" ht="12" customHeight="1" thickBot="1">
      <c r="B14" s="265" t="str">
        <f>'RESUMO GALERIA'!B11</f>
        <v>TRAV. VIENA</v>
      </c>
      <c r="C14" s="266"/>
      <c r="D14" s="266"/>
      <c r="E14" s="266"/>
      <c r="F14" s="266"/>
      <c r="G14" s="266"/>
      <c r="H14" s="266"/>
      <c r="I14" s="326" t="s">
        <v>62</v>
      </c>
      <c r="J14" s="326"/>
      <c r="K14" s="326"/>
      <c r="L14" s="326"/>
      <c r="M14" s="326"/>
      <c r="N14" s="327"/>
      <c r="O14" s="80"/>
      <c r="P14" s="97"/>
      <c r="Q14" s="236">
        <v>326.94</v>
      </c>
      <c r="R14" s="247"/>
      <c r="S14" s="215">
        <v>480.68</v>
      </c>
      <c r="T14" s="214">
        <v>4</v>
      </c>
      <c r="U14" s="214">
        <v>261.64</v>
      </c>
      <c r="V14" s="215">
        <v>5.56</v>
      </c>
      <c r="W14" s="323">
        <v>1</v>
      </c>
      <c r="X14" s="99" t="s">
        <v>54</v>
      </c>
      <c r="Y14" s="251" t="s">
        <v>54</v>
      </c>
      <c r="Z14" s="252"/>
      <c r="AA14" s="253"/>
      <c r="AB14" s="230" t="s">
        <v>52</v>
      </c>
      <c r="AC14" s="231"/>
      <c r="AD14" s="232"/>
      <c r="AE14" s="280">
        <f>P15</f>
        <v>1275.55</v>
      </c>
      <c r="AF14" s="280"/>
      <c r="AG14" s="280"/>
      <c r="AH14" s="280"/>
      <c r="AI14" s="215">
        <f t="shared" ref="AI14" si="4">P15</f>
        <v>1275.55</v>
      </c>
      <c r="AJ14" s="215"/>
      <c r="AK14" s="215"/>
      <c r="AL14" s="270"/>
    </row>
    <row r="15" spans="2:38" ht="12" customHeight="1" thickBot="1">
      <c r="B15" s="265"/>
      <c r="C15" s="266"/>
      <c r="D15" s="266"/>
      <c r="E15" s="266"/>
      <c r="F15" s="266"/>
      <c r="G15" s="266"/>
      <c r="H15" s="266"/>
      <c r="I15" s="326" t="s">
        <v>60</v>
      </c>
      <c r="J15" s="326"/>
      <c r="K15" s="326"/>
      <c r="L15" s="326"/>
      <c r="M15" s="326"/>
      <c r="N15" s="327"/>
      <c r="O15" s="86">
        <v>164.94</v>
      </c>
      <c r="P15" s="88">
        <v>1275.55</v>
      </c>
      <c r="Q15" s="237"/>
      <c r="R15" s="237"/>
      <c r="S15" s="244"/>
      <c r="T15" s="215"/>
      <c r="U15" s="215"/>
      <c r="V15" s="244"/>
      <c r="W15" s="324"/>
      <c r="X15" s="100">
        <f t="shared" ref="X15:X39" si="5">P15*0.15</f>
        <v>191.33249999999998</v>
      </c>
      <c r="Y15" s="233">
        <f>P15*0.15</f>
        <v>191.33249999999998</v>
      </c>
      <c r="Z15" s="234"/>
      <c r="AA15" s="235"/>
      <c r="AB15" s="233">
        <f>(P15*0.04)*2.5</f>
        <v>127.55499999999999</v>
      </c>
      <c r="AC15" s="234"/>
      <c r="AD15" s="235"/>
      <c r="AE15" s="244"/>
      <c r="AF15" s="244"/>
      <c r="AG15" s="244"/>
      <c r="AH15" s="244"/>
      <c r="AI15" s="244"/>
      <c r="AJ15" s="244"/>
      <c r="AK15" s="244"/>
      <c r="AL15" s="271"/>
    </row>
    <row r="16" spans="2:38" ht="12" customHeight="1" thickBot="1">
      <c r="B16" s="265" t="s">
        <v>82</v>
      </c>
      <c r="C16" s="266"/>
      <c r="D16" s="266"/>
      <c r="E16" s="266"/>
      <c r="F16" s="266"/>
      <c r="G16" s="266"/>
      <c r="H16" s="266"/>
      <c r="I16" s="326" t="s">
        <v>92</v>
      </c>
      <c r="J16" s="326"/>
      <c r="K16" s="326"/>
      <c r="L16" s="326"/>
      <c r="M16" s="326"/>
      <c r="N16" s="327"/>
      <c r="O16" s="80"/>
      <c r="P16" s="97"/>
      <c r="Q16" s="236">
        <v>216.04</v>
      </c>
      <c r="R16" s="247"/>
      <c r="S16" s="215">
        <v>315.97000000000003</v>
      </c>
      <c r="T16" s="214">
        <v>4</v>
      </c>
      <c r="U16" s="214">
        <v>173.8</v>
      </c>
      <c r="V16" s="215">
        <v>5.56</v>
      </c>
      <c r="W16" s="323">
        <v>1</v>
      </c>
      <c r="X16" s="99" t="s">
        <v>54</v>
      </c>
      <c r="Y16" s="251" t="s">
        <v>54</v>
      </c>
      <c r="Z16" s="252"/>
      <c r="AA16" s="253"/>
      <c r="AB16" s="230" t="s">
        <v>52</v>
      </c>
      <c r="AC16" s="231"/>
      <c r="AD16" s="232"/>
      <c r="AE16" s="280">
        <f>P17</f>
        <v>836.44</v>
      </c>
      <c r="AF16" s="280"/>
      <c r="AG16" s="280"/>
      <c r="AH16" s="280"/>
      <c r="AI16" s="215">
        <f t="shared" ref="AI16" si="6">P17</f>
        <v>836.44</v>
      </c>
      <c r="AJ16" s="215"/>
      <c r="AK16" s="215"/>
      <c r="AL16" s="270"/>
    </row>
    <row r="17" spans="2:38" ht="12" customHeight="1" thickBot="1">
      <c r="B17" s="265"/>
      <c r="C17" s="266"/>
      <c r="D17" s="266"/>
      <c r="E17" s="266"/>
      <c r="F17" s="266"/>
      <c r="G17" s="266"/>
      <c r="H17" s="266"/>
      <c r="I17" s="326" t="s">
        <v>95</v>
      </c>
      <c r="J17" s="326"/>
      <c r="K17" s="326"/>
      <c r="L17" s="326"/>
      <c r="M17" s="326"/>
      <c r="N17" s="327"/>
      <c r="O17" s="86">
        <v>110.04</v>
      </c>
      <c r="P17" s="88">
        <v>836.44</v>
      </c>
      <c r="Q17" s="237"/>
      <c r="R17" s="237"/>
      <c r="S17" s="244"/>
      <c r="T17" s="215"/>
      <c r="U17" s="215"/>
      <c r="V17" s="244"/>
      <c r="W17" s="324"/>
      <c r="X17" s="100">
        <f t="shared" si="5"/>
        <v>125.46600000000001</v>
      </c>
      <c r="Y17" s="233">
        <f>P17*0.15</f>
        <v>125.46600000000001</v>
      </c>
      <c r="Z17" s="234"/>
      <c r="AA17" s="235"/>
      <c r="AB17" s="233">
        <f>(P17*0.04)*2.5</f>
        <v>83.644000000000005</v>
      </c>
      <c r="AC17" s="234"/>
      <c r="AD17" s="235"/>
      <c r="AE17" s="244"/>
      <c r="AF17" s="244"/>
      <c r="AG17" s="244"/>
      <c r="AH17" s="244"/>
      <c r="AI17" s="244"/>
      <c r="AJ17" s="244"/>
      <c r="AK17" s="244"/>
      <c r="AL17" s="271"/>
    </row>
    <row r="18" spans="2:38" ht="12" customHeight="1" thickBot="1">
      <c r="B18" s="265" t="s">
        <v>83</v>
      </c>
      <c r="C18" s="266"/>
      <c r="D18" s="266"/>
      <c r="E18" s="266"/>
      <c r="F18" s="266"/>
      <c r="G18" s="266"/>
      <c r="H18" s="266"/>
      <c r="I18" s="326" t="s">
        <v>96</v>
      </c>
      <c r="J18" s="326"/>
      <c r="K18" s="326"/>
      <c r="L18" s="326"/>
      <c r="M18" s="326"/>
      <c r="N18" s="327"/>
      <c r="O18" s="79"/>
      <c r="P18" s="98"/>
      <c r="Q18" s="236">
        <v>154.80000000000001</v>
      </c>
      <c r="R18" s="247"/>
      <c r="S18" s="215">
        <v>1010.7</v>
      </c>
      <c r="T18" s="214">
        <v>12</v>
      </c>
      <c r="U18" s="214">
        <v>509.7</v>
      </c>
      <c r="V18" s="215">
        <v>16.68</v>
      </c>
      <c r="W18" s="323">
        <v>2</v>
      </c>
      <c r="X18" s="99" t="s">
        <v>54</v>
      </c>
      <c r="Y18" s="251" t="s">
        <v>54</v>
      </c>
      <c r="Z18" s="252"/>
      <c r="AA18" s="253"/>
      <c r="AB18" s="230" t="s">
        <v>52</v>
      </c>
      <c r="AC18" s="231"/>
      <c r="AD18" s="232"/>
      <c r="AE18" s="280">
        <f>P19</f>
        <v>2970</v>
      </c>
      <c r="AF18" s="280"/>
      <c r="AG18" s="280"/>
      <c r="AH18" s="280"/>
      <c r="AI18" s="215">
        <f t="shared" ref="AI18" si="7">P19</f>
        <v>2970</v>
      </c>
      <c r="AJ18" s="215"/>
      <c r="AK18" s="215"/>
      <c r="AL18" s="270"/>
    </row>
    <row r="19" spans="2:38" ht="12" customHeight="1" thickBot="1">
      <c r="B19" s="265"/>
      <c r="C19" s="266"/>
      <c r="D19" s="266"/>
      <c r="E19" s="266"/>
      <c r="F19" s="266"/>
      <c r="G19" s="266"/>
      <c r="H19" s="266"/>
      <c r="I19" s="326" t="s">
        <v>97</v>
      </c>
      <c r="J19" s="326"/>
      <c r="K19" s="326"/>
      <c r="L19" s="326"/>
      <c r="M19" s="326"/>
      <c r="N19" s="327"/>
      <c r="O19" s="86">
        <v>330</v>
      </c>
      <c r="P19" s="90">
        <v>2970</v>
      </c>
      <c r="Q19" s="237"/>
      <c r="R19" s="237"/>
      <c r="S19" s="244"/>
      <c r="T19" s="215"/>
      <c r="U19" s="215"/>
      <c r="V19" s="244"/>
      <c r="W19" s="324"/>
      <c r="X19" s="100">
        <f t="shared" si="5"/>
        <v>445.5</v>
      </c>
      <c r="Y19" s="233">
        <f>P19*0.15</f>
        <v>445.5</v>
      </c>
      <c r="Z19" s="234"/>
      <c r="AA19" s="235"/>
      <c r="AB19" s="233">
        <f>(P19*0.04)*2.5</f>
        <v>297</v>
      </c>
      <c r="AC19" s="234"/>
      <c r="AD19" s="235"/>
      <c r="AE19" s="244"/>
      <c r="AF19" s="244"/>
      <c r="AG19" s="244"/>
      <c r="AH19" s="244"/>
      <c r="AI19" s="244"/>
      <c r="AJ19" s="244"/>
      <c r="AK19" s="244"/>
      <c r="AL19" s="271"/>
    </row>
    <row r="20" spans="2:38" ht="12" customHeight="1" thickBot="1">
      <c r="B20" s="265" t="s">
        <v>84</v>
      </c>
      <c r="C20" s="266"/>
      <c r="D20" s="266"/>
      <c r="E20" s="266"/>
      <c r="F20" s="266"/>
      <c r="G20" s="266"/>
      <c r="H20" s="266"/>
      <c r="I20" s="326" t="s">
        <v>92</v>
      </c>
      <c r="J20" s="326"/>
      <c r="K20" s="326"/>
      <c r="L20" s="326"/>
      <c r="M20" s="326"/>
      <c r="N20" s="327"/>
      <c r="O20" s="79"/>
      <c r="P20" s="89"/>
      <c r="Q20" s="236">
        <v>415.2</v>
      </c>
      <c r="R20" s="247"/>
      <c r="S20" s="215">
        <v>641.4</v>
      </c>
      <c r="T20" s="214">
        <v>10</v>
      </c>
      <c r="U20" s="214">
        <v>336</v>
      </c>
      <c r="V20" s="215">
        <v>13.9</v>
      </c>
      <c r="W20" s="323">
        <v>1</v>
      </c>
      <c r="X20" s="99" t="s">
        <v>54</v>
      </c>
      <c r="Y20" s="251" t="s">
        <v>54</v>
      </c>
      <c r="Z20" s="252"/>
      <c r="AA20" s="253"/>
      <c r="AB20" s="230" t="s">
        <v>52</v>
      </c>
      <c r="AC20" s="231"/>
      <c r="AD20" s="232"/>
      <c r="AE20" s="280">
        <f t="shared" ref="AE20" si="8">P21</f>
        <v>1730.9</v>
      </c>
      <c r="AF20" s="280"/>
      <c r="AG20" s="280"/>
      <c r="AH20" s="280"/>
      <c r="AI20" s="215">
        <f t="shared" ref="AI20" si="9">P21</f>
        <v>1730.9</v>
      </c>
      <c r="AJ20" s="215"/>
      <c r="AK20" s="215"/>
      <c r="AL20" s="270"/>
    </row>
    <row r="21" spans="2:38" ht="12" customHeight="1" thickBot="1">
      <c r="B21" s="265"/>
      <c r="C21" s="266"/>
      <c r="D21" s="266"/>
      <c r="E21" s="266"/>
      <c r="F21" s="266"/>
      <c r="G21" s="266"/>
      <c r="H21" s="266"/>
      <c r="I21" s="326" t="s">
        <v>95</v>
      </c>
      <c r="J21" s="326"/>
      <c r="K21" s="326"/>
      <c r="L21" s="326"/>
      <c r="M21" s="326"/>
      <c r="N21" s="327"/>
      <c r="O21" s="86">
        <v>234.12</v>
      </c>
      <c r="P21" s="95">
        <v>1730.9</v>
      </c>
      <c r="Q21" s="237"/>
      <c r="R21" s="237"/>
      <c r="S21" s="244"/>
      <c r="T21" s="215"/>
      <c r="U21" s="215"/>
      <c r="V21" s="244"/>
      <c r="W21" s="324"/>
      <c r="X21" s="100">
        <f t="shared" si="5"/>
        <v>259.63499999999999</v>
      </c>
      <c r="Y21" s="233">
        <f>P21*0.15</f>
        <v>259.63499999999999</v>
      </c>
      <c r="Z21" s="234"/>
      <c r="AA21" s="235"/>
      <c r="AB21" s="233">
        <f>(P21*0.04)*2.5</f>
        <v>173.09</v>
      </c>
      <c r="AC21" s="234"/>
      <c r="AD21" s="235"/>
      <c r="AE21" s="244"/>
      <c r="AF21" s="244"/>
      <c r="AG21" s="244"/>
      <c r="AH21" s="244"/>
      <c r="AI21" s="244"/>
      <c r="AJ21" s="244"/>
      <c r="AK21" s="244"/>
      <c r="AL21" s="271"/>
    </row>
    <row r="22" spans="2:38" ht="12" customHeight="1" thickBot="1">
      <c r="B22" s="265" t="s">
        <v>85</v>
      </c>
      <c r="C22" s="266"/>
      <c r="D22" s="266"/>
      <c r="E22" s="266"/>
      <c r="F22" s="266"/>
      <c r="G22" s="266"/>
      <c r="H22" s="266"/>
      <c r="I22" s="326" t="s">
        <v>98</v>
      </c>
      <c r="J22" s="326"/>
      <c r="K22" s="326"/>
      <c r="L22" s="326"/>
      <c r="M22" s="326"/>
      <c r="N22" s="327"/>
      <c r="O22" s="79"/>
      <c r="P22" s="94"/>
      <c r="Q22" s="236">
        <v>80</v>
      </c>
      <c r="R22" s="247"/>
      <c r="S22" s="215">
        <v>122</v>
      </c>
      <c r="T22" s="214">
        <v>4</v>
      </c>
      <c r="U22" s="214">
        <v>70.400000000000006</v>
      </c>
      <c r="V22" s="215">
        <v>8.76</v>
      </c>
      <c r="W22" s="323">
        <v>2</v>
      </c>
      <c r="X22" s="99" t="s">
        <v>54</v>
      </c>
      <c r="Y22" s="251" t="s">
        <v>54</v>
      </c>
      <c r="Z22" s="252"/>
      <c r="AA22" s="253"/>
      <c r="AB22" s="230" t="s">
        <v>52</v>
      </c>
      <c r="AC22" s="231"/>
      <c r="AD22" s="232"/>
      <c r="AE22" s="280">
        <f t="shared" ref="AE22" si="10">P23</f>
        <v>480</v>
      </c>
      <c r="AF22" s="280"/>
      <c r="AG22" s="280"/>
      <c r="AH22" s="280"/>
      <c r="AI22" s="215">
        <f t="shared" ref="AI22" si="11">P23</f>
        <v>480</v>
      </c>
      <c r="AJ22" s="215"/>
      <c r="AK22" s="215"/>
      <c r="AL22" s="270"/>
    </row>
    <row r="23" spans="2:38" ht="12" customHeight="1" thickBot="1">
      <c r="B23" s="265"/>
      <c r="C23" s="266"/>
      <c r="D23" s="266"/>
      <c r="E23" s="266"/>
      <c r="F23" s="266"/>
      <c r="G23" s="266"/>
      <c r="H23" s="266"/>
      <c r="I23" s="326" t="s">
        <v>92</v>
      </c>
      <c r="J23" s="326"/>
      <c r="K23" s="326"/>
      <c r="L23" s="326"/>
      <c r="M23" s="326"/>
      <c r="N23" s="327"/>
      <c r="O23" s="86">
        <v>40</v>
      </c>
      <c r="P23" s="95">
        <v>480</v>
      </c>
      <c r="Q23" s="237"/>
      <c r="R23" s="237"/>
      <c r="S23" s="244"/>
      <c r="T23" s="215"/>
      <c r="U23" s="215"/>
      <c r="V23" s="244"/>
      <c r="W23" s="324"/>
      <c r="X23" s="100">
        <f t="shared" si="5"/>
        <v>72</v>
      </c>
      <c r="Y23" s="233">
        <f>P23*0.15</f>
        <v>72</v>
      </c>
      <c r="Z23" s="234"/>
      <c r="AA23" s="235"/>
      <c r="AB23" s="233">
        <f>(P23*0.04)*2.5</f>
        <v>48</v>
      </c>
      <c r="AC23" s="234"/>
      <c r="AD23" s="235"/>
      <c r="AE23" s="244"/>
      <c r="AF23" s="244"/>
      <c r="AG23" s="244"/>
      <c r="AH23" s="244"/>
      <c r="AI23" s="244"/>
      <c r="AJ23" s="244"/>
      <c r="AK23" s="244"/>
      <c r="AL23" s="271"/>
    </row>
    <row r="24" spans="2:38" ht="12" customHeight="1" thickBot="1">
      <c r="B24" s="265" t="s">
        <v>86</v>
      </c>
      <c r="C24" s="266"/>
      <c r="D24" s="266"/>
      <c r="E24" s="266"/>
      <c r="F24" s="266"/>
      <c r="G24" s="266"/>
      <c r="H24" s="266"/>
      <c r="I24" s="326" t="s">
        <v>98</v>
      </c>
      <c r="J24" s="326"/>
      <c r="K24" s="326"/>
      <c r="L24" s="326"/>
      <c r="M24" s="326"/>
      <c r="N24" s="327"/>
      <c r="O24" s="79"/>
      <c r="P24" s="94"/>
      <c r="Q24" s="236">
        <v>80</v>
      </c>
      <c r="R24" s="247"/>
      <c r="S24" s="215">
        <v>122</v>
      </c>
      <c r="T24" s="214">
        <v>4</v>
      </c>
      <c r="U24" s="214">
        <v>70.400000000000006</v>
      </c>
      <c r="V24" s="215">
        <v>5.56</v>
      </c>
      <c r="W24" s="323">
        <v>2</v>
      </c>
      <c r="X24" s="99" t="s">
        <v>54</v>
      </c>
      <c r="Y24" s="251" t="s">
        <v>54</v>
      </c>
      <c r="Z24" s="252"/>
      <c r="AA24" s="253"/>
      <c r="AB24" s="230" t="s">
        <v>52</v>
      </c>
      <c r="AC24" s="231"/>
      <c r="AD24" s="232"/>
      <c r="AE24" s="280">
        <f t="shared" ref="AE24" si="12">P25</f>
        <v>320</v>
      </c>
      <c r="AF24" s="280"/>
      <c r="AG24" s="280"/>
      <c r="AH24" s="280"/>
      <c r="AI24" s="215">
        <f t="shared" ref="AI24" si="13">P25</f>
        <v>320</v>
      </c>
      <c r="AJ24" s="215"/>
      <c r="AK24" s="215"/>
      <c r="AL24" s="270"/>
    </row>
    <row r="25" spans="2:38" ht="12" customHeight="1" thickBot="1">
      <c r="B25" s="265"/>
      <c r="C25" s="266"/>
      <c r="D25" s="266"/>
      <c r="E25" s="266"/>
      <c r="F25" s="266"/>
      <c r="G25" s="266"/>
      <c r="H25" s="266"/>
      <c r="I25" s="326" t="s">
        <v>92</v>
      </c>
      <c r="J25" s="326"/>
      <c r="K25" s="326"/>
      <c r="L25" s="326"/>
      <c r="M25" s="326"/>
      <c r="N25" s="327"/>
      <c r="O25" s="86">
        <v>40</v>
      </c>
      <c r="P25" s="95">
        <v>320</v>
      </c>
      <c r="Q25" s="237"/>
      <c r="R25" s="237"/>
      <c r="S25" s="244"/>
      <c r="T25" s="215"/>
      <c r="U25" s="215"/>
      <c r="V25" s="244"/>
      <c r="W25" s="324"/>
      <c r="X25" s="100">
        <f t="shared" si="5"/>
        <v>48</v>
      </c>
      <c r="Y25" s="233">
        <f>P25*0.15</f>
        <v>48</v>
      </c>
      <c r="Z25" s="234"/>
      <c r="AA25" s="235"/>
      <c r="AB25" s="233">
        <f>(P25*0.04)*2.5</f>
        <v>32</v>
      </c>
      <c r="AC25" s="234"/>
      <c r="AD25" s="235"/>
      <c r="AE25" s="244"/>
      <c r="AF25" s="244"/>
      <c r="AG25" s="244"/>
      <c r="AH25" s="244"/>
      <c r="AI25" s="244"/>
      <c r="AJ25" s="244"/>
      <c r="AK25" s="244"/>
      <c r="AL25" s="271"/>
    </row>
    <row r="26" spans="2:38" ht="12" customHeight="1" thickBot="1">
      <c r="B26" s="265" t="s">
        <v>87</v>
      </c>
      <c r="C26" s="266"/>
      <c r="D26" s="266"/>
      <c r="E26" s="266"/>
      <c r="F26" s="266"/>
      <c r="G26" s="266"/>
      <c r="H26" s="266"/>
      <c r="I26" s="326" t="s">
        <v>92</v>
      </c>
      <c r="J26" s="326"/>
      <c r="K26" s="326"/>
      <c r="L26" s="326"/>
      <c r="M26" s="326"/>
      <c r="N26" s="327"/>
      <c r="O26" s="80"/>
      <c r="P26" s="111"/>
      <c r="Q26" s="236">
        <v>272.98</v>
      </c>
      <c r="R26" s="247"/>
      <c r="S26" s="215">
        <v>398.32</v>
      </c>
      <c r="T26" s="214">
        <v>4</v>
      </c>
      <c r="U26" s="214">
        <v>217.72</v>
      </c>
      <c r="V26" s="215">
        <v>5.56</v>
      </c>
      <c r="W26" s="323">
        <v>1</v>
      </c>
      <c r="X26" s="99" t="s">
        <v>54</v>
      </c>
      <c r="Y26" s="251" t="s">
        <v>54</v>
      </c>
      <c r="Z26" s="252"/>
      <c r="AA26" s="253"/>
      <c r="AB26" s="230" t="s">
        <v>52</v>
      </c>
      <c r="AC26" s="231"/>
      <c r="AD26" s="232"/>
      <c r="AE26" s="280">
        <f t="shared" ref="AE26" si="14">P27</f>
        <v>1056.75</v>
      </c>
      <c r="AF26" s="280"/>
      <c r="AG26" s="280"/>
      <c r="AH26" s="280"/>
      <c r="AI26" s="215">
        <f t="shared" ref="AI26" si="15">P27</f>
        <v>1056.75</v>
      </c>
      <c r="AJ26" s="215"/>
      <c r="AK26" s="215"/>
      <c r="AL26" s="270"/>
    </row>
    <row r="27" spans="2:38" ht="12" customHeight="1" thickBot="1">
      <c r="B27" s="265"/>
      <c r="C27" s="266"/>
      <c r="D27" s="266"/>
      <c r="E27" s="266"/>
      <c r="F27" s="266"/>
      <c r="G27" s="266"/>
      <c r="H27" s="266"/>
      <c r="I27" s="326" t="s">
        <v>95</v>
      </c>
      <c r="J27" s="326"/>
      <c r="K27" s="326"/>
      <c r="L27" s="326"/>
      <c r="M27" s="326"/>
      <c r="N27" s="327"/>
      <c r="O27" s="86">
        <v>137.49</v>
      </c>
      <c r="P27" s="95">
        <v>1056.75</v>
      </c>
      <c r="Q27" s="237"/>
      <c r="R27" s="237"/>
      <c r="S27" s="244"/>
      <c r="T27" s="215"/>
      <c r="U27" s="215"/>
      <c r="V27" s="244"/>
      <c r="W27" s="324"/>
      <c r="X27" s="100">
        <f t="shared" si="5"/>
        <v>158.51249999999999</v>
      </c>
      <c r="Y27" s="233">
        <f>P27*0.15</f>
        <v>158.51249999999999</v>
      </c>
      <c r="Z27" s="234"/>
      <c r="AA27" s="235"/>
      <c r="AB27" s="233">
        <f>(P27*0.04)*2.5</f>
        <v>105.67500000000001</v>
      </c>
      <c r="AC27" s="234"/>
      <c r="AD27" s="235"/>
      <c r="AE27" s="244"/>
      <c r="AF27" s="244"/>
      <c r="AG27" s="244"/>
      <c r="AH27" s="244"/>
      <c r="AI27" s="244"/>
      <c r="AJ27" s="244"/>
      <c r="AK27" s="244"/>
      <c r="AL27" s="271"/>
    </row>
    <row r="28" spans="2:38" ht="12" customHeight="1" thickBot="1">
      <c r="B28" s="265" t="s">
        <v>88</v>
      </c>
      <c r="C28" s="266"/>
      <c r="D28" s="266"/>
      <c r="E28" s="266"/>
      <c r="F28" s="266"/>
      <c r="G28" s="266"/>
      <c r="H28" s="266"/>
      <c r="I28" s="326" t="s">
        <v>92</v>
      </c>
      <c r="J28" s="326"/>
      <c r="K28" s="326"/>
      <c r="L28" s="326"/>
      <c r="M28" s="326"/>
      <c r="N28" s="327"/>
      <c r="O28" s="93"/>
      <c r="P28" s="94"/>
      <c r="Q28" s="245">
        <v>165.18</v>
      </c>
      <c r="R28" s="247"/>
      <c r="S28" s="215">
        <v>233.63</v>
      </c>
      <c r="T28" s="214">
        <v>4</v>
      </c>
      <c r="U28" s="214">
        <v>129.88</v>
      </c>
      <c r="V28" s="215">
        <v>5.56</v>
      </c>
      <c r="W28" s="323">
        <v>1</v>
      </c>
      <c r="X28" s="99" t="s">
        <v>54</v>
      </c>
      <c r="Y28" s="251" t="s">
        <v>54</v>
      </c>
      <c r="Z28" s="252"/>
      <c r="AA28" s="253"/>
      <c r="AB28" s="230" t="s">
        <v>52</v>
      </c>
      <c r="AC28" s="231"/>
      <c r="AD28" s="232"/>
      <c r="AE28" s="280">
        <f t="shared" ref="AE28" si="16">P29</f>
        <v>616.87</v>
      </c>
      <c r="AF28" s="280"/>
      <c r="AG28" s="280"/>
      <c r="AH28" s="280"/>
      <c r="AI28" s="215">
        <f t="shared" ref="AI28" si="17">P29</f>
        <v>616.87</v>
      </c>
      <c r="AJ28" s="215"/>
      <c r="AK28" s="215"/>
      <c r="AL28" s="270"/>
    </row>
    <row r="29" spans="2:38" ht="12" customHeight="1" thickBot="1">
      <c r="B29" s="265"/>
      <c r="C29" s="266"/>
      <c r="D29" s="266"/>
      <c r="E29" s="266"/>
      <c r="F29" s="266"/>
      <c r="G29" s="266"/>
      <c r="H29" s="266"/>
      <c r="I29" s="326" t="s">
        <v>95</v>
      </c>
      <c r="J29" s="326"/>
      <c r="K29" s="326"/>
      <c r="L29" s="326"/>
      <c r="M29" s="326"/>
      <c r="N29" s="327"/>
      <c r="O29" s="102">
        <v>82.59</v>
      </c>
      <c r="P29" s="112">
        <v>616.87</v>
      </c>
      <c r="Q29" s="246"/>
      <c r="R29" s="237"/>
      <c r="S29" s="244"/>
      <c r="T29" s="215"/>
      <c r="U29" s="215"/>
      <c r="V29" s="244"/>
      <c r="W29" s="324"/>
      <c r="X29" s="100">
        <f t="shared" si="5"/>
        <v>92.530500000000004</v>
      </c>
      <c r="Y29" s="233">
        <f>P29*0.15</f>
        <v>92.530500000000004</v>
      </c>
      <c r="Z29" s="234"/>
      <c r="AA29" s="235"/>
      <c r="AB29" s="233">
        <f>(P29*0.04)*2.5</f>
        <v>61.687000000000005</v>
      </c>
      <c r="AC29" s="234"/>
      <c r="AD29" s="235"/>
      <c r="AE29" s="244"/>
      <c r="AF29" s="244"/>
      <c r="AG29" s="244"/>
      <c r="AH29" s="244"/>
      <c r="AI29" s="244"/>
      <c r="AJ29" s="244"/>
      <c r="AK29" s="244"/>
      <c r="AL29" s="271"/>
    </row>
    <row r="30" spans="2:38" ht="12" customHeight="1" thickBot="1">
      <c r="B30" s="309" t="s">
        <v>89</v>
      </c>
      <c r="C30" s="310"/>
      <c r="D30" s="310"/>
      <c r="E30" s="310"/>
      <c r="F30" s="310"/>
      <c r="G30" s="310"/>
      <c r="H30" s="311"/>
      <c r="I30" s="326" t="s">
        <v>92</v>
      </c>
      <c r="J30" s="326"/>
      <c r="K30" s="326"/>
      <c r="L30" s="326"/>
      <c r="M30" s="326"/>
      <c r="N30" s="327"/>
      <c r="O30" s="93"/>
      <c r="P30" s="94"/>
      <c r="Q30" s="245">
        <v>202.2</v>
      </c>
      <c r="R30" s="247"/>
      <c r="S30" s="215">
        <v>303.7</v>
      </c>
      <c r="T30" s="214">
        <v>4</v>
      </c>
      <c r="U30" s="214">
        <v>169.8</v>
      </c>
      <c r="V30" s="215">
        <v>5.56</v>
      </c>
      <c r="W30" s="323">
        <v>1</v>
      </c>
      <c r="X30" s="99" t="s">
        <v>54</v>
      </c>
      <c r="Y30" s="251" t="s">
        <v>54</v>
      </c>
      <c r="Z30" s="252"/>
      <c r="AA30" s="253"/>
      <c r="AB30" s="230" t="s">
        <v>52</v>
      </c>
      <c r="AC30" s="231"/>
      <c r="AD30" s="232"/>
      <c r="AE30" s="280">
        <f t="shared" ref="AE30" si="18">P31</f>
        <v>809.8</v>
      </c>
      <c r="AF30" s="280"/>
      <c r="AG30" s="280"/>
      <c r="AH30" s="280"/>
      <c r="AI30" s="215">
        <f t="shared" ref="AI30" si="19">P31</f>
        <v>809.8</v>
      </c>
      <c r="AJ30" s="215"/>
      <c r="AK30" s="215"/>
      <c r="AL30" s="270"/>
    </row>
    <row r="31" spans="2:38" ht="12" customHeight="1" thickBot="1">
      <c r="B31" s="312"/>
      <c r="C31" s="313"/>
      <c r="D31" s="313"/>
      <c r="E31" s="313"/>
      <c r="F31" s="313"/>
      <c r="G31" s="313"/>
      <c r="H31" s="314"/>
      <c r="I31" s="346" t="s">
        <v>99</v>
      </c>
      <c r="J31" s="347"/>
      <c r="K31" s="347"/>
      <c r="L31" s="347"/>
      <c r="M31" s="347"/>
      <c r="N31" s="347"/>
      <c r="O31" s="103">
        <v>106.31</v>
      </c>
      <c r="P31" s="95">
        <v>809.8</v>
      </c>
      <c r="Q31" s="246"/>
      <c r="R31" s="237"/>
      <c r="S31" s="244"/>
      <c r="T31" s="215"/>
      <c r="U31" s="215"/>
      <c r="V31" s="244"/>
      <c r="W31" s="324"/>
      <c r="X31" s="100">
        <f t="shared" si="5"/>
        <v>121.46999999999998</v>
      </c>
      <c r="Y31" s="233">
        <f>P31*0.15</f>
        <v>121.46999999999998</v>
      </c>
      <c r="Z31" s="234"/>
      <c r="AA31" s="235"/>
      <c r="AB31" s="233">
        <f>(P31*0.04)*2.5</f>
        <v>80.97999999999999</v>
      </c>
      <c r="AC31" s="234"/>
      <c r="AD31" s="235"/>
      <c r="AE31" s="244"/>
      <c r="AF31" s="244"/>
      <c r="AG31" s="244"/>
      <c r="AH31" s="244"/>
      <c r="AI31" s="244"/>
      <c r="AJ31" s="244"/>
      <c r="AK31" s="244"/>
      <c r="AL31" s="271"/>
    </row>
    <row r="32" spans="2:38" ht="12" customHeight="1" thickBot="1">
      <c r="B32" s="309" t="s">
        <v>90</v>
      </c>
      <c r="C32" s="310"/>
      <c r="D32" s="310"/>
      <c r="E32" s="310"/>
      <c r="F32" s="310"/>
      <c r="G32" s="310"/>
      <c r="H32" s="311"/>
      <c r="I32" s="326" t="s">
        <v>100</v>
      </c>
      <c r="J32" s="326"/>
      <c r="K32" s="326"/>
      <c r="L32" s="326"/>
      <c r="M32" s="326"/>
      <c r="N32" s="327"/>
      <c r="O32" s="93"/>
      <c r="P32" s="94"/>
      <c r="Q32" s="245">
        <v>218.83</v>
      </c>
      <c r="R32" s="247"/>
      <c r="S32" s="215">
        <v>332.4</v>
      </c>
      <c r="T32" s="214">
        <v>4</v>
      </c>
      <c r="U32" s="214">
        <v>182.7</v>
      </c>
      <c r="V32" s="215">
        <v>5.56</v>
      </c>
      <c r="W32" s="323">
        <v>1</v>
      </c>
      <c r="X32" s="99" t="s">
        <v>54</v>
      </c>
      <c r="Y32" s="251" t="s">
        <v>54</v>
      </c>
      <c r="Z32" s="252"/>
      <c r="AA32" s="253"/>
      <c r="AB32" s="230" t="s">
        <v>52</v>
      </c>
      <c r="AC32" s="231"/>
      <c r="AD32" s="232"/>
      <c r="AE32" s="280">
        <f t="shared" ref="AE32" si="20">P33</f>
        <v>879</v>
      </c>
      <c r="AF32" s="280"/>
      <c r="AG32" s="280"/>
      <c r="AH32" s="280"/>
      <c r="AI32" s="215">
        <f t="shared" ref="AI32" si="21">P33</f>
        <v>879</v>
      </c>
      <c r="AJ32" s="215"/>
      <c r="AK32" s="215"/>
      <c r="AL32" s="270"/>
    </row>
    <row r="33" spans="2:38" ht="12" customHeight="1" thickBot="1">
      <c r="B33" s="312"/>
      <c r="C33" s="313"/>
      <c r="D33" s="313"/>
      <c r="E33" s="313"/>
      <c r="F33" s="313"/>
      <c r="G33" s="313"/>
      <c r="H33" s="314"/>
      <c r="I33" s="325" t="s">
        <v>92</v>
      </c>
      <c r="J33" s="334"/>
      <c r="K33" s="334"/>
      <c r="L33" s="334"/>
      <c r="M33" s="334"/>
      <c r="N33" s="335"/>
      <c r="O33" s="102">
        <v>112.94</v>
      </c>
      <c r="P33" s="95">
        <v>879</v>
      </c>
      <c r="Q33" s="246"/>
      <c r="R33" s="237"/>
      <c r="S33" s="244"/>
      <c r="T33" s="215"/>
      <c r="U33" s="215"/>
      <c r="V33" s="244"/>
      <c r="W33" s="324"/>
      <c r="X33" s="100">
        <f t="shared" si="5"/>
        <v>131.85</v>
      </c>
      <c r="Y33" s="233">
        <f>P33*0.15</f>
        <v>131.85</v>
      </c>
      <c r="Z33" s="234"/>
      <c r="AA33" s="235"/>
      <c r="AB33" s="233">
        <f>(P33*0.04)*2.5</f>
        <v>87.9</v>
      </c>
      <c r="AC33" s="234"/>
      <c r="AD33" s="235"/>
      <c r="AE33" s="244"/>
      <c r="AF33" s="244"/>
      <c r="AG33" s="244"/>
      <c r="AH33" s="244"/>
      <c r="AI33" s="244"/>
      <c r="AJ33" s="244"/>
      <c r="AK33" s="244"/>
      <c r="AL33" s="271"/>
    </row>
    <row r="34" spans="2:38" ht="12" customHeight="1" thickBot="1">
      <c r="B34" s="309" t="s">
        <v>91</v>
      </c>
      <c r="C34" s="310"/>
      <c r="D34" s="310"/>
      <c r="E34" s="310"/>
      <c r="F34" s="310"/>
      <c r="G34" s="310"/>
      <c r="H34" s="311"/>
      <c r="I34" s="228" t="s">
        <v>94</v>
      </c>
      <c r="J34" s="306"/>
      <c r="K34" s="306"/>
      <c r="L34" s="306"/>
      <c r="M34" s="306"/>
      <c r="N34" s="306"/>
      <c r="O34" s="93"/>
      <c r="P34" s="94"/>
      <c r="Q34" s="245">
        <v>245</v>
      </c>
      <c r="R34" s="247"/>
      <c r="S34" s="215">
        <v>368.44</v>
      </c>
      <c r="T34" s="214">
        <v>2</v>
      </c>
      <c r="U34" s="214">
        <v>199.04</v>
      </c>
      <c r="V34" s="215">
        <v>2.78</v>
      </c>
      <c r="W34" s="323">
        <v>1</v>
      </c>
      <c r="X34" s="99" t="s">
        <v>54</v>
      </c>
      <c r="Y34" s="251" t="s">
        <v>54</v>
      </c>
      <c r="Z34" s="252"/>
      <c r="AA34" s="253"/>
      <c r="AB34" s="230" t="s">
        <v>52</v>
      </c>
      <c r="AC34" s="231"/>
      <c r="AD34" s="232"/>
      <c r="AE34" s="280">
        <f t="shared" ref="AE34" si="22">P35</f>
        <v>1102.5</v>
      </c>
      <c r="AF34" s="280"/>
      <c r="AG34" s="280"/>
      <c r="AH34" s="280"/>
      <c r="AI34" s="215">
        <f t="shared" ref="AI34" si="23">P35</f>
        <v>1102.5</v>
      </c>
      <c r="AJ34" s="215"/>
      <c r="AK34" s="215"/>
      <c r="AL34" s="270"/>
    </row>
    <row r="35" spans="2:38" ht="12" customHeight="1" thickBot="1">
      <c r="B35" s="312"/>
      <c r="C35" s="313"/>
      <c r="D35" s="313"/>
      <c r="E35" s="313"/>
      <c r="F35" s="313"/>
      <c r="G35" s="313"/>
      <c r="H35" s="314"/>
      <c r="I35" s="346" t="s">
        <v>95</v>
      </c>
      <c r="J35" s="347"/>
      <c r="K35" s="347"/>
      <c r="L35" s="347"/>
      <c r="M35" s="347"/>
      <c r="N35" s="347"/>
      <c r="O35" s="103">
        <v>122.5</v>
      </c>
      <c r="P35" s="95">
        <v>1102.5</v>
      </c>
      <c r="Q35" s="246"/>
      <c r="R35" s="237"/>
      <c r="S35" s="244"/>
      <c r="T35" s="215"/>
      <c r="U35" s="215"/>
      <c r="V35" s="244"/>
      <c r="W35" s="324"/>
      <c r="X35" s="100">
        <f t="shared" si="5"/>
        <v>165.375</v>
      </c>
      <c r="Y35" s="233">
        <f>P35*0.15</f>
        <v>165.375</v>
      </c>
      <c r="Z35" s="234"/>
      <c r="AA35" s="235"/>
      <c r="AB35" s="233">
        <f>(P35*0.04)*2.5</f>
        <v>110.25</v>
      </c>
      <c r="AC35" s="234"/>
      <c r="AD35" s="235"/>
      <c r="AE35" s="244"/>
      <c r="AF35" s="244"/>
      <c r="AG35" s="244"/>
      <c r="AH35" s="244"/>
      <c r="AI35" s="244"/>
      <c r="AJ35" s="244"/>
      <c r="AK35" s="244"/>
      <c r="AL35" s="271"/>
    </row>
    <row r="36" spans="2:38" ht="12" customHeight="1" thickBot="1">
      <c r="B36" s="309"/>
      <c r="C36" s="310"/>
      <c r="D36" s="310"/>
      <c r="E36" s="310"/>
      <c r="F36" s="310"/>
      <c r="G36" s="310"/>
      <c r="H36" s="311"/>
      <c r="I36" s="325"/>
      <c r="J36" s="326"/>
      <c r="K36" s="326"/>
      <c r="L36" s="326"/>
      <c r="M36" s="326"/>
      <c r="N36" s="327"/>
      <c r="O36" s="93"/>
      <c r="P36" s="91"/>
      <c r="Q36" s="245"/>
      <c r="R36" s="247"/>
      <c r="S36" s="215"/>
      <c r="T36" s="214"/>
      <c r="U36" s="214"/>
      <c r="V36" s="215"/>
      <c r="W36" s="323"/>
      <c r="X36" s="99"/>
      <c r="Y36" s="251"/>
      <c r="Z36" s="252"/>
      <c r="AA36" s="253"/>
      <c r="AB36" s="230"/>
      <c r="AC36" s="231"/>
      <c r="AD36" s="232"/>
      <c r="AE36" s="280"/>
      <c r="AF36" s="280"/>
      <c r="AG36" s="280"/>
      <c r="AH36" s="280"/>
      <c r="AI36" s="215">
        <f t="shared" ref="AI36" si="24">P37</f>
        <v>0</v>
      </c>
      <c r="AJ36" s="215"/>
      <c r="AK36" s="215"/>
      <c r="AL36" s="270"/>
    </row>
    <row r="37" spans="2:38" ht="12" customHeight="1" thickBot="1">
      <c r="B37" s="312"/>
      <c r="C37" s="313"/>
      <c r="D37" s="313"/>
      <c r="E37" s="313"/>
      <c r="F37" s="313"/>
      <c r="G37" s="313"/>
      <c r="H37" s="314"/>
      <c r="I37" s="325"/>
      <c r="J37" s="334"/>
      <c r="K37" s="334"/>
      <c r="L37" s="334"/>
      <c r="M37" s="334"/>
      <c r="N37" s="335"/>
      <c r="O37" s="102"/>
      <c r="P37" s="92"/>
      <c r="Q37" s="246"/>
      <c r="R37" s="237"/>
      <c r="S37" s="244"/>
      <c r="T37" s="215"/>
      <c r="U37" s="215"/>
      <c r="V37" s="244"/>
      <c r="W37" s="324"/>
      <c r="X37" s="100"/>
      <c r="Y37" s="233"/>
      <c r="Z37" s="234"/>
      <c r="AA37" s="235"/>
      <c r="AB37" s="233"/>
      <c r="AC37" s="234"/>
      <c r="AD37" s="235"/>
      <c r="AE37" s="244"/>
      <c r="AF37" s="244"/>
      <c r="AG37" s="244"/>
      <c r="AH37" s="244"/>
      <c r="AI37" s="244"/>
      <c r="AJ37" s="244"/>
      <c r="AK37" s="244"/>
      <c r="AL37" s="271"/>
    </row>
    <row r="38" spans="2:38" ht="12" customHeight="1" thickBot="1">
      <c r="B38" s="328" t="s">
        <v>106</v>
      </c>
      <c r="C38" s="302"/>
      <c r="D38" s="302"/>
      <c r="E38" s="302"/>
      <c r="F38" s="302"/>
      <c r="G38" s="302"/>
      <c r="H38" s="303"/>
      <c r="I38" s="228" t="s">
        <v>92</v>
      </c>
      <c r="J38" s="306"/>
      <c r="K38" s="306"/>
      <c r="L38" s="306"/>
      <c r="M38" s="306"/>
      <c r="N38" s="306"/>
      <c r="O38" s="93"/>
      <c r="P38" s="91"/>
      <c r="Q38" s="245">
        <v>104.17</v>
      </c>
      <c r="R38" s="247"/>
      <c r="S38" s="215">
        <v>152.1</v>
      </c>
      <c r="T38" s="214">
        <v>4</v>
      </c>
      <c r="U38" s="214">
        <v>83.6</v>
      </c>
      <c r="V38" s="215"/>
      <c r="W38" s="323">
        <v>2</v>
      </c>
      <c r="X38" s="99" t="s">
        <v>54</v>
      </c>
      <c r="Y38" s="251" t="s">
        <v>54</v>
      </c>
      <c r="Z38" s="252"/>
      <c r="AA38" s="253"/>
      <c r="AB38" s="230" t="s">
        <v>52</v>
      </c>
      <c r="AC38" s="231"/>
      <c r="AD38" s="232"/>
      <c r="AE38" s="280">
        <f t="shared" ref="AE38" si="25">P39</f>
        <v>502.8</v>
      </c>
      <c r="AF38" s="280"/>
      <c r="AG38" s="280"/>
      <c r="AH38" s="280"/>
      <c r="AI38" s="215">
        <f t="shared" ref="AI38" si="26">P39</f>
        <v>502.8</v>
      </c>
      <c r="AJ38" s="215"/>
      <c r="AK38" s="215"/>
      <c r="AL38" s="270"/>
    </row>
    <row r="39" spans="2:38" ht="12" customHeight="1" thickBot="1">
      <c r="B39" s="309"/>
      <c r="C39" s="310"/>
      <c r="D39" s="310"/>
      <c r="E39" s="310"/>
      <c r="F39" s="310"/>
      <c r="G39" s="310"/>
      <c r="H39" s="311"/>
      <c r="I39" s="331" t="s">
        <v>98</v>
      </c>
      <c r="J39" s="332"/>
      <c r="K39" s="332"/>
      <c r="L39" s="332"/>
      <c r="M39" s="332"/>
      <c r="N39" s="333"/>
      <c r="O39" s="104">
        <v>55.17</v>
      </c>
      <c r="P39" s="92">
        <v>502.8</v>
      </c>
      <c r="Q39" s="330"/>
      <c r="R39" s="370"/>
      <c r="S39" s="214"/>
      <c r="T39" s="337"/>
      <c r="U39" s="336"/>
      <c r="V39" s="214"/>
      <c r="W39" s="329"/>
      <c r="X39" s="100">
        <f t="shared" si="5"/>
        <v>75.42</v>
      </c>
      <c r="Y39" s="233">
        <f>P39*0.15</f>
        <v>75.42</v>
      </c>
      <c r="Z39" s="234"/>
      <c r="AA39" s="235"/>
      <c r="AB39" s="233">
        <f>(P39*0.04)*2.5</f>
        <v>50.28</v>
      </c>
      <c r="AC39" s="234"/>
      <c r="AD39" s="235"/>
      <c r="AE39" s="244"/>
      <c r="AF39" s="244"/>
      <c r="AG39" s="244"/>
      <c r="AH39" s="244"/>
      <c r="AI39" s="244"/>
      <c r="AJ39" s="244"/>
      <c r="AK39" s="244"/>
      <c r="AL39" s="271"/>
    </row>
    <row r="40" spans="2:38" ht="12" customHeight="1">
      <c r="B40" s="315" t="s">
        <v>25</v>
      </c>
      <c r="C40" s="316"/>
      <c r="D40" s="316"/>
      <c r="E40" s="316"/>
      <c r="F40" s="316"/>
      <c r="G40" s="316"/>
      <c r="H40" s="317"/>
      <c r="I40" s="321"/>
      <c r="J40" s="322"/>
      <c r="K40" s="322"/>
      <c r="L40" s="322"/>
      <c r="M40" s="322"/>
      <c r="N40" s="322"/>
      <c r="O40" s="242">
        <f t="shared" ref="O40" si="27">SUM(O6:O39)</f>
        <v>2447.58</v>
      </c>
      <c r="P40" s="242">
        <f t="shared" ref="P40" si="28">SUM(P6:P39)</f>
        <v>21073.699999999997</v>
      </c>
      <c r="Q40" s="242">
        <f t="shared" ref="Q40" si="29">SUM(Q6:Q39)</f>
        <v>4350.24</v>
      </c>
      <c r="R40" s="242">
        <f t="shared" ref="R40:U40" si="30">SUM(R6:R39)</f>
        <v>0</v>
      </c>
      <c r="S40" s="109">
        <f t="shared" si="30"/>
        <v>7245.8199999999988</v>
      </c>
      <c r="T40" s="201">
        <f t="shared" si="30"/>
        <v>88</v>
      </c>
      <c r="U40" s="242">
        <f t="shared" si="30"/>
        <v>3957.8999999999996</v>
      </c>
      <c r="V40" s="242">
        <f t="shared" ref="V40:W40" si="31">SUM(V6:V39)</f>
        <v>119.96000000000002</v>
      </c>
      <c r="W40" s="242">
        <f t="shared" si="31"/>
        <v>20</v>
      </c>
      <c r="X40" s="367">
        <v>3161.0549999999994</v>
      </c>
      <c r="Y40" s="291">
        <f>SUM(Y6:Y39)</f>
        <v>3161.0549999999994</v>
      </c>
      <c r="Z40" s="292"/>
      <c r="AA40" s="293"/>
      <c r="AB40" s="291">
        <f>SUM(AB6:AB39)</f>
        <v>2107.3700000000003</v>
      </c>
      <c r="AC40" s="292"/>
      <c r="AD40" s="293"/>
      <c r="AE40" s="272">
        <f>SUM(AE6:AE39)</f>
        <v>21073.699999999997</v>
      </c>
      <c r="AF40" s="273"/>
      <c r="AG40" s="273"/>
      <c r="AH40" s="289"/>
      <c r="AI40" s="272">
        <f>SUM(AI6:AI39)</f>
        <v>21073.699999999997</v>
      </c>
      <c r="AJ40" s="273"/>
      <c r="AK40" s="273"/>
      <c r="AL40" s="274"/>
    </row>
    <row r="41" spans="2:38" ht="12" customHeight="1" thickBot="1">
      <c r="B41" s="318"/>
      <c r="C41" s="319"/>
      <c r="D41" s="319"/>
      <c r="E41" s="319"/>
      <c r="F41" s="319"/>
      <c r="G41" s="319"/>
      <c r="H41" s="320"/>
      <c r="I41" s="304"/>
      <c r="J41" s="305"/>
      <c r="K41" s="305"/>
      <c r="L41" s="305"/>
      <c r="M41" s="305"/>
      <c r="N41" s="305"/>
      <c r="O41" s="243"/>
      <c r="P41" s="243"/>
      <c r="Q41" s="243"/>
      <c r="R41" s="243"/>
      <c r="S41" s="110"/>
      <c r="T41" s="191"/>
      <c r="U41" s="243"/>
      <c r="V41" s="243"/>
      <c r="W41" s="243"/>
      <c r="X41" s="243"/>
      <c r="Y41" s="294"/>
      <c r="Z41" s="295"/>
      <c r="AA41" s="296"/>
      <c r="AB41" s="294"/>
      <c r="AC41" s="295"/>
      <c r="AD41" s="296"/>
      <c r="AE41" s="275"/>
      <c r="AF41" s="276"/>
      <c r="AG41" s="276"/>
      <c r="AH41" s="290"/>
      <c r="AI41" s="275"/>
      <c r="AJ41" s="276"/>
      <c r="AK41" s="276"/>
      <c r="AL41" s="277"/>
    </row>
    <row r="42" spans="2:38" ht="12" customHeight="1">
      <c r="B42" s="301" t="str">
        <f>'[1]RESUMO GALERIA'!B37</f>
        <v>Preços unitários (contrato)R$</v>
      </c>
      <c r="C42" s="302"/>
      <c r="D42" s="302"/>
      <c r="E42" s="302"/>
      <c r="F42" s="302"/>
      <c r="G42" s="302"/>
      <c r="H42" s="303"/>
      <c r="I42" s="228"/>
      <c r="J42" s="306"/>
      <c r="K42" s="306"/>
      <c r="L42" s="306"/>
      <c r="M42" s="306"/>
      <c r="N42" s="307"/>
      <c r="O42" s="300"/>
      <c r="P42" s="300"/>
      <c r="Q42" s="300"/>
      <c r="R42" s="300"/>
      <c r="S42" s="300"/>
      <c r="T42" s="43"/>
      <c r="U42" s="286"/>
      <c r="V42" s="286"/>
      <c r="W42" s="286"/>
      <c r="X42" s="286"/>
      <c r="Y42" s="222"/>
      <c r="Z42" s="223"/>
      <c r="AA42" s="224"/>
      <c r="AB42" s="222"/>
      <c r="AC42" s="223"/>
      <c r="AD42" s="224"/>
      <c r="AE42" s="222"/>
      <c r="AF42" s="223"/>
      <c r="AG42" s="223"/>
      <c r="AH42" s="224"/>
      <c r="AI42" s="222"/>
      <c r="AJ42" s="223"/>
      <c r="AK42" s="223"/>
      <c r="AL42" s="223"/>
    </row>
    <row r="43" spans="2:38" ht="12" customHeight="1" thickBot="1">
      <c r="B43" s="219"/>
      <c r="C43" s="220"/>
      <c r="D43" s="220"/>
      <c r="E43" s="220"/>
      <c r="F43" s="220"/>
      <c r="G43" s="220"/>
      <c r="H43" s="221"/>
      <c r="I43" s="229"/>
      <c r="J43" s="284"/>
      <c r="K43" s="284"/>
      <c r="L43" s="284"/>
      <c r="M43" s="284"/>
      <c r="N43" s="285"/>
      <c r="O43" s="225"/>
      <c r="P43" s="225"/>
      <c r="Q43" s="225"/>
      <c r="R43" s="225"/>
      <c r="S43" s="225"/>
      <c r="T43" s="189"/>
      <c r="U43" s="308"/>
      <c r="V43" s="308"/>
      <c r="W43" s="308"/>
      <c r="X43" s="308"/>
      <c r="Y43" s="225"/>
      <c r="Z43" s="226"/>
      <c r="AA43" s="227"/>
      <c r="AB43" s="225"/>
      <c r="AC43" s="226"/>
      <c r="AD43" s="227"/>
      <c r="AE43" s="225"/>
      <c r="AF43" s="226"/>
      <c r="AG43" s="226"/>
      <c r="AH43" s="227"/>
      <c r="AI43" s="225"/>
      <c r="AJ43" s="226"/>
      <c r="AK43" s="226"/>
      <c r="AL43" s="226"/>
    </row>
    <row r="44" spans="2:38" ht="12" customHeight="1">
      <c r="B44" s="216" t="str">
        <f>'[1]RESUMO GALERIA'!B38</f>
        <v>Valor Total por item R$-</v>
      </c>
      <c r="C44" s="217"/>
      <c r="D44" s="217"/>
      <c r="E44" s="217"/>
      <c r="F44" s="217"/>
      <c r="G44" s="217"/>
      <c r="H44" s="218"/>
      <c r="I44" s="281"/>
      <c r="J44" s="282"/>
      <c r="K44" s="282"/>
      <c r="L44" s="282"/>
      <c r="M44" s="282"/>
      <c r="N44" s="283"/>
      <c r="O44" s="300">
        <f>O42*O40</f>
        <v>0</v>
      </c>
      <c r="P44" s="300">
        <f>P42*P40</f>
        <v>0</v>
      </c>
      <c r="Q44" s="300">
        <f>Q42*Q40</f>
        <v>0</v>
      </c>
      <c r="R44" s="300"/>
      <c r="S44" s="300">
        <f>S42*S40</f>
        <v>0</v>
      </c>
      <c r="T44" s="196"/>
      <c r="U44" s="300">
        <f>U42*U40</f>
        <v>0</v>
      </c>
      <c r="V44" s="300">
        <f>V42*V40</f>
        <v>0</v>
      </c>
      <c r="W44" s="300">
        <f>W42*W40</f>
        <v>0</v>
      </c>
      <c r="X44" s="300"/>
      <c r="Y44" s="222">
        <f>Y42*Y40</f>
        <v>0</v>
      </c>
      <c r="Z44" s="223"/>
      <c r="AA44" s="224"/>
      <c r="AB44" s="222">
        <f>AB42*AB40</f>
        <v>0</v>
      </c>
      <c r="AC44" s="223"/>
      <c r="AD44" s="224"/>
      <c r="AE44" s="222">
        <f>AE42*AE40</f>
        <v>0</v>
      </c>
      <c r="AF44" s="223"/>
      <c r="AG44" s="223"/>
      <c r="AH44" s="224"/>
      <c r="AI44" s="222">
        <f>AI42*AI40</f>
        <v>0</v>
      </c>
      <c r="AJ44" s="223"/>
      <c r="AK44" s="223"/>
      <c r="AL44" s="224"/>
    </row>
    <row r="45" spans="2:38" ht="12" customHeight="1" thickBot="1">
      <c r="B45" s="219"/>
      <c r="C45" s="220"/>
      <c r="D45" s="220"/>
      <c r="E45" s="220"/>
      <c r="F45" s="220"/>
      <c r="G45" s="220"/>
      <c r="H45" s="221"/>
      <c r="I45" s="229"/>
      <c r="J45" s="284"/>
      <c r="K45" s="284"/>
      <c r="L45" s="284"/>
      <c r="M45" s="284"/>
      <c r="N45" s="285"/>
      <c r="O45" s="225"/>
      <c r="P45" s="225"/>
      <c r="Q45" s="225"/>
      <c r="R45" s="225"/>
      <c r="S45" s="225"/>
      <c r="T45" s="189"/>
      <c r="U45" s="225"/>
      <c r="V45" s="225"/>
      <c r="W45" s="225"/>
      <c r="X45" s="225"/>
      <c r="Y45" s="225"/>
      <c r="Z45" s="226"/>
      <c r="AA45" s="227"/>
      <c r="AB45" s="225"/>
      <c r="AC45" s="226"/>
      <c r="AD45" s="227"/>
      <c r="AE45" s="225"/>
      <c r="AF45" s="226"/>
      <c r="AG45" s="226"/>
      <c r="AH45" s="227"/>
      <c r="AI45" s="225"/>
      <c r="AJ45" s="226"/>
      <c r="AK45" s="226"/>
      <c r="AL45" s="227"/>
    </row>
    <row r="46" spans="2:38" ht="12" customHeight="1">
      <c r="B46" s="216" t="str">
        <f>'[1]RESUMO GALERIA'!B39</f>
        <v>VALOR TOTAL DA OBRA</v>
      </c>
      <c r="C46" s="217"/>
      <c r="D46" s="217"/>
      <c r="E46" s="217"/>
      <c r="F46" s="217"/>
      <c r="G46" s="217"/>
      <c r="H46" s="218"/>
      <c r="I46" s="222">
        <f>SUM(O44:AI44)</f>
        <v>0</v>
      </c>
      <c r="J46" s="223"/>
      <c r="K46" s="223"/>
      <c r="L46" s="223"/>
      <c r="M46" s="223"/>
      <c r="N46" s="224"/>
      <c r="O46" s="228"/>
      <c r="P46" s="228"/>
      <c r="Q46" s="228"/>
      <c r="R46" s="228"/>
      <c r="S46" s="228"/>
      <c r="T46" s="197"/>
      <c r="U46" s="364"/>
      <c r="V46" s="364"/>
      <c r="W46" s="364"/>
      <c r="X46" s="364"/>
      <c r="Y46" s="281"/>
      <c r="Z46" s="282"/>
      <c r="AA46" s="283"/>
      <c r="AB46" s="281"/>
      <c r="AC46" s="282"/>
      <c r="AD46" s="283"/>
      <c r="AE46" s="281"/>
      <c r="AF46" s="282"/>
      <c r="AG46" s="282"/>
      <c r="AH46" s="283"/>
      <c r="AI46" s="281"/>
      <c r="AJ46" s="282"/>
      <c r="AK46" s="282"/>
      <c r="AL46" s="282"/>
    </row>
    <row r="47" spans="2:38" ht="12" customHeight="1" thickBot="1">
      <c r="B47" s="219"/>
      <c r="C47" s="220"/>
      <c r="D47" s="220"/>
      <c r="E47" s="220"/>
      <c r="F47" s="220"/>
      <c r="G47" s="220"/>
      <c r="H47" s="221"/>
      <c r="I47" s="225"/>
      <c r="J47" s="226"/>
      <c r="K47" s="226"/>
      <c r="L47" s="226"/>
      <c r="M47" s="226"/>
      <c r="N47" s="227"/>
      <c r="O47" s="229"/>
      <c r="P47" s="229"/>
      <c r="Q47" s="229"/>
      <c r="R47" s="229"/>
      <c r="S47" s="229"/>
      <c r="T47" s="190"/>
      <c r="U47" s="365"/>
      <c r="V47" s="365"/>
      <c r="W47" s="365"/>
      <c r="X47" s="365"/>
      <c r="Y47" s="229"/>
      <c r="Z47" s="284"/>
      <c r="AA47" s="285"/>
      <c r="AB47" s="229"/>
      <c r="AC47" s="284"/>
      <c r="AD47" s="285"/>
      <c r="AE47" s="229"/>
      <c r="AF47" s="284"/>
      <c r="AG47" s="284"/>
      <c r="AH47" s="285"/>
      <c r="AI47" s="229"/>
      <c r="AJ47" s="284"/>
      <c r="AK47" s="284"/>
      <c r="AL47" s="284"/>
    </row>
    <row r="48" spans="2:38" ht="12" customHeight="1">
      <c r="B48" s="310"/>
      <c r="C48" s="310"/>
      <c r="D48" s="310"/>
      <c r="E48" s="310"/>
      <c r="F48" s="310"/>
      <c r="G48" s="310"/>
      <c r="H48" s="310"/>
      <c r="I48" s="341"/>
      <c r="J48" s="341"/>
      <c r="K48" s="341"/>
      <c r="L48" s="341"/>
      <c r="M48" s="341"/>
      <c r="N48" s="341"/>
      <c r="O48" s="83"/>
      <c r="P48" s="369"/>
      <c r="Q48" s="369"/>
      <c r="R48" s="369"/>
      <c r="S48" s="261"/>
      <c r="T48" s="194"/>
      <c r="U48" s="82"/>
      <c r="V48" s="261"/>
      <c r="W48" s="368"/>
      <c r="X48" s="350"/>
      <c r="Y48" s="350"/>
      <c r="Z48" s="350"/>
      <c r="AA48" s="350"/>
      <c r="AB48" s="350"/>
      <c r="AC48" s="350"/>
      <c r="AD48" s="350"/>
      <c r="AE48" s="261"/>
      <c r="AF48" s="261"/>
      <c r="AG48" s="261"/>
      <c r="AH48" s="261"/>
      <c r="AI48" s="261"/>
      <c r="AJ48" s="261"/>
      <c r="AK48" s="261"/>
      <c r="AL48" s="261"/>
    </row>
    <row r="49" spans="2:38" ht="12" customHeight="1">
      <c r="B49" s="310"/>
      <c r="C49" s="310"/>
      <c r="D49" s="310"/>
      <c r="E49" s="310"/>
      <c r="F49" s="310"/>
      <c r="G49" s="310"/>
      <c r="H49" s="310"/>
      <c r="I49" s="341"/>
      <c r="J49" s="341"/>
      <c r="K49" s="341"/>
      <c r="L49" s="341"/>
      <c r="M49" s="341"/>
      <c r="N49" s="341"/>
      <c r="O49" s="83"/>
      <c r="P49" s="369"/>
      <c r="Q49" s="369"/>
      <c r="R49" s="369"/>
      <c r="S49" s="261"/>
      <c r="T49" s="194"/>
      <c r="U49" s="82"/>
      <c r="V49" s="261"/>
      <c r="W49" s="368"/>
      <c r="X49" s="350"/>
      <c r="Y49" s="350"/>
      <c r="Z49" s="350"/>
      <c r="AA49" s="350"/>
      <c r="AB49" s="350"/>
      <c r="AC49" s="350"/>
      <c r="AD49" s="350"/>
      <c r="AE49" s="261"/>
      <c r="AF49" s="261"/>
      <c r="AG49" s="261"/>
      <c r="AH49" s="261"/>
      <c r="AI49" s="261"/>
      <c r="AJ49" s="261"/>
      <c r="AK49" s="261"/>
      <c r="AL49" s="261"/>
    </row>
    <row r="50" spans="2:38" ht="12" customHeight="1">
      <c r="B50" s="310"/>
      <c r="C50" s="310"/>
      <c r="D50" s="310"/>
      <c r="E50" s="310"/>
      <c r="F50" s="310"/>
      <c r="G50" s="310"/>
      <c r="H50" s="310"/>
      <c r="I50" s="341"/>
      <c r="J50" s="341"/>
      <c r="K50" s="341"/>
      <c r="L50" s="341"/>
      <c r="M50" s="341"/>
      <c r="N50" s="341"/>
      <c r="O50" s="83"/>
      <c r="P50" s="369"/>
      <c r="Q50" s="369"/>
      <c r="R50" s="369"/>
      <c r="S50" s="261"/>
      <c r="T50" s="194"/>
      <c r="U50" s="82"/>
      <c r="V50" s="261"/>
      <c r="W50" s="368"/>
      <c r="X50" s="350"/>
      <c r="Y50" s="350"/>
      <c r="Z50" s="350"/>
      <c r="AA50" s="350"/>
      <c r="AB50" s="350"/>
      <c r="AC50" s="350"/>
      <c r="AD50" s="350"/>
      <c r="AE50" s="261"/>
      <c r="AF50" s="261"/>
      <c r="AG50" s="261"/>
      <c r="AH50" s="261"/>
      <c r="AI50" s="261"/>
      <c r="AJ50" s="261"/>
      <c r="AK50" s="261"/>
      <c r="AL50" s="261"/>
    </row>
    <row r="51" spans="2:38" ht="12" customHeight="1">
      <c r="B51" s="310"/>
      <c r="C51" s="310"/>
      <c r="D51" s="310"/>
      <c r="E51" s="310"/>
      <c r="F51" s="310"/>
      <c r="G51" s="310"/>
      <c r="H51" s="310"/>
      <c r="I51" s="341"/>
      <c r="J51" s="341"/>
      <c r="K51" s="341"/>
      <c r="L51" s="341"/>
      <c r="M51" s="341"/>
      <c r="N51" s="341"/>
      <c r="O51" s="83"/>
      <c r="P51" s="369"/>
      <c r="Q51" s="369"/>
      <c r="R51" s="369"/>
      <c r="S51" s="261"/>
      <c r="T51" s="194"/>
      <c r="U51" s="82"/>
      <c r="V51" s="261"/>
      <c r="W51" s="368"/>
      <c r="X51" s="350"/>
      <c r="Y51" s="350"/>
      <c r="Z51" s="350"/>
      <c r="AA51" s="350"/>
      <c r="AB51" s="350"/>
      <c r="AC51" s="350"/>
      <c r="AD51" s="350"/>
      <c r="AE51" s="261"/>
      <c r="AF51" s="261"/>
      <c r="AG51" s="261"/>
      <c r="AH51" s="261"/>
      <c r="AI51" s="261"/>
      <c r="AJ51" s="261"/>
      <c r="AK51" s="261"/>
      <c r="AL51" s="261"/>
    </row>
    <row r="52" spans="2:38" ht="12" customHeight="1">
      <c r="B52" s="310"/>
      <c r="C52" s="310"/>
      <c r="D52" s="310"/>
      <c r="E52" s="310"/>
      <c r="F52" s="310"/>
      <c r="G52" s="310"/>
      <c r="H52" s="310"/>
      <c r="I52" s="341"/>
      <c r="J52" s="341"/>
      <c r="K52" s="341"/>
      <c r="L52" s="341"/>
      <c r="M52" s="341"/>
      <c r="N52" s="341"/>
      <c r="O52" s="83"/>
      <c r="P52" s="369"/>
      <c r="Q52" s="369"/>
      <c r="R52" s="369"/>
      <c r="S52" s="261"/>
      <c r="T52" s="194"/>
      <c r="U52" s="82"/>
      <c r="V52" s="261"/>
      <c r="W52" s="368"/>
      <c r="X52" s="350"/>
      <c r="Y52" s="350"/>
      <c r="Z52" s="350"/>
      <c r="AA52" s="350"/>
      <c r="AB52" s="350"/>
      <c r="AC52" s="350"/>
      <c r="AD52" s="350"/>
      <c r="AE52" s="261"/>
      <c r="AF52" s="261"/>
      <c r="AG52" s="261"/>
      <c r="AH52" s="261"/>
      <c r="AI52" s="261"/>
      <c r="AJ52" s="261"/>
      <c r="AK52" s="261"/>
      <c r="AL52" s="261"/>
    </row>
    <row r="53" spans="2:38" ht="12" customHeight="1">
      <c r="B53" s="310"/>
      <c r="C53" s="310"/>
      <c r="D53" s="310"/>
      <c r="E53" s="310"/>
      <c r="F53" s="310"/>
      <c r="G53" s="310"/>
      <c r="H53" s="310"/>
      <c r="I53" s="341"/>
      <c r="J53" s="341"/>
      <c r="K53" s="341"/>
      <c r="L53" s="341"/>
      <c r="M53" s="341"/>
      <c r="N53" s="341"/>
      <c r="O53" s="83"/>
      <c r="P53" s="369"/>
      <c r="Q53" s="369"/>
      <c r="R53" s="369"/>
      <c r="S53" s="261"/>
      <c r="T53" s="194"/>
      <c r="U53" s="82"/>
      <c r="V53" s="261"/>
      <c r="W53" s="368"/>
      <c r="X53" s="350"/>
      <c r="Y53" s="350"/>
      <c r="Z53" s="350"/>
      <c r="AA53" s="350"/>
      <c r="AB53" s="350"/>
      <c r="AC53" s="350"/>
      <c r="AD53" s="350"/>
      <c r="AE53" s="261"/>
      <c r="AF53" s="261"/>
      <c r="AG53" s="261"/>
      <c r="AH53" s="261"/>
      <c r="AI53" s="261"/>
      <c r="AJ53" s="261"/>
      <c r="AK53" s="261"/>
      <c r="AL53" s="261"/>
    </row>
    <row r="54" spans="2:38" ht="12" customHeight="1">
      <c r="B54" s="310"/>
      <c r="C54" s="310"/>
      <c r="D54" s="310"/>
      <c r="E54" s="310"/>
      <c r="F54" s="310"/>
      <c r="G54" s="310"/>
      <c r="H54" s="310"/>
      <c r="I54" s="341"/>
      <c r="J54" s="341"/>
      <c r="K54" s="341"/>
      <c r="L54" s="341"/>
      <c r="M54" s="341"/>
      <c r="N54" s="341"/>
      <c r="O54" s="83"/>
      <c r="P54" s="369"/>
      <c r="Q54" s="369"/>
      <c r="R54" s="369"/>
      <c r="S54" s="261"/>
      <c r="T54" s="194"/>
      <c r="U54" s="82"/>
      <c r="V54" s="261"/>
      <c r="W54" s="368"/>
      <c r="X54" s="350"/>
      <c r="Y54" s="350"/>
      <c r="Z54" s="350"/>
      <c r="AA54" s="350"/>
      <c r="AB54" s="350"/>
      <c r="AC54" s="350"/>
      <c r="AD54" s="350"/>
      <c r="AE54" s="261"/>
      <c r="AF54" s="261"/>
      <c r="AG54" s="261"/>
      <c r="AH54" s="261"/>
      <c r="AI54" s="261"/>
      <c r="AJ54" s="261"/>
      <c r="AK54" s="261"/>
      <c r="AL54" s="261"/>
    </row>
    <row r="55" spans="2:38" ht="12" customHeight="1">
      <c r="B55" s="310"/>
      <c r="C55" s="310"/>
      <c r="D55" s="310"/>
      <c r="E55" s="310"/>
      <c r="F55" s="310"/>
      <c r="G55" s="310"/>
      <c r="H55" s="310"/>
      <c r="I55" s="341"/>
      <c r="J55" s="341"/>
      <c r="K55" s="341"/>
      <c r="L55" s="341"/>
      <c r="M55" s="341"/>
      <c r="N55" s="341"/>
      <c r="O55" s="83"/>
      <c r="P55" s="369"/>
      <c r="Q55" s="369"/>
      <c r="R55" s="369"/>
      <c r="S55" s="261"/>
      <c r="T55" s="194"/>
      <c r="U55" s="82"/>
      <c r="V55" s="261"/>
      <c r="W55" s="368"/>
      <c r="X55" s="350"/>
      <c r="Y55" s="350"/>
      <c r="Z55" s="350"/>
      <c r="AA55" s="350"/>
      <c r="AB55" s="350"/>
      <c r="AC55" s="350"/>
      <c r="AD55" s="350"/>
      <c r="AE55" s="261"/>
      <c r="AF55" s="261"/>
      <c r="AG55" s="261"/>
      <c r="AH55" s="261"/>
      <c r="AI55" s="261"/>
      <c r="AJ55" s="261"/>
      <c r="AK55" s="261"/>
      <c r="AL55" s="261"/>
    </row>
    <row r="56" spans="2:38" ht="12" customHeight="1">
      <c r="B56" s="310"/>
      <c r="C56" s="310"/>
      <c r="D56" s="310"/>
      <c r="E56" s="310"/>
      <c r="F56" s="310"/>
      <c r="G56" s="310"/>
      <c r="H56" s="310"/>
      <c r="I56" s="341"/>
      <c r="J56" s="341"/>
      <c r="K56" s="341"/>
      <c r="L56" s="341"/>
      <c r="M56" s="341"/>
      <c r="N56" s="341"/>
      <c r="O56" s="83"/>
      <c r="P56" s="369"/>
      <c r="Q56" s="369"/>
      <c r="R56" s="369"/>
      <c r="S56" s="261"/>
      <c r="T56" s="194"/>
      <c r="U56" s="82"/>
      <c r="V56" s="261"/>
      <c r="W56" s="368"/>
      <c r="X56" s="350"/>
      <c r="Y56" s="350"/>
      <c r="Z56" s="350"/>
      <c r="AA56" s="350"/>
      <c r="AB56" s="350"/>
      <c r="AC56" s="350"/>
      <c r="AD56" s="350"/>
      <c r="AE56" s="261"/>
      <c r="AF56" s="261"/>
      <c r="AG56" s="261"/>
      <c r="AH56" s="261"/>
      <c r="AI56" s="261"/>
      <c r="AJ56" s="261"/>
      <c r="AK56" s="261"/>
      <c r="AL56" s="261"/>
    </row>
    <row r="57" spans="2:38" ht="12" customHeight="1">
      <c r="B57" s="310"/>
      <c r="C57" s="310"/>
      <c r="D57" s="310"/>
      <c r="E57" s="310"/>
      <c r="F57" s="310"/>
      <c r="G57" s="310"/>
      <c r="H57" s="310"/>
      <c r="I57" s="341"/>
      <c r="J57" s="341"/>
      <c r="K57" s="341"/>
      <c r="L57" s="341"/>
      <c r="M57" s="341"/>
      <c r="N57" s="341"/>
      <c r="O57" s="83"/>
      <c r="P57" s="369"/>
      <c r="Q57" s="369"/>
      <c r="R57" s="369"/>
      <c r="S57" s="261"/>
      <c r="T57" s="194"/>
      <c r="U57" s="82"/>
      <c r="V57" s="261"/>
      <c r="W57" s="368"/>
      <c r="X57" s="350"/>
      <c r="Y57" s="350"/>
      <c r="Z57" s="350"/>
      <c r="AA57" s="350"/>
      <c r="AB57" s="350"/>
      <c r="AC57" s="350"/>
      <c r="AD57" s="350"/>
      <c r="AE57" s="261"/>
      <c r="AF57" s="261"/>
      <c r="AG57" s="261"/>
      <c r="AH57" s="261"/>
      <c r="AI57" s="261"/>
      <c r="AJ57" s="261"/>
      <c r="AK57" s="261"/>
      <c r="AL57" s="261"/>
    </row>
    <row r="58" spans="2:38" ht="12" customHeight="1">
      <c r="B58" s="310"/>
      <c r="C58" s="310"/>
      <c r="D58" s="310"/>
      <c r="E58" s="310"/>
      <c r="F58" s="310"/>
      <c r="G58" s="310"/>
      <c r="H58" s="310"/>
      <c r="I58" s="341"/>
      <c r="J58" s="341"/>
      <c r="K58" s="341"/>
      <c r="L58" s="341"/>
      <c r="M58" s="341"/>
      <c r="N58" s="341"/>
      <c r="O58" s="83"/>
      <c r="P58" s="369"/>
      <c r="Q58" s="369"/>
      <c r="R58" s="369"/>
      <c r="S58" s="261"/>
      <c r="T58" s="194"/>
      <c r="U58" s="82"/>
      <c r="V58" s="261"/>
      <c r="W58" s="368"/>
      <c r="X58" s="350"/>
      <c r="Y58" s="350"/>
      <c r="Z58" s="350"/>
      <c r="AA58" s="350"/>
      <c r="AB58" s="350"/>
      <c r="AC58" s="350"/>
      <c r="AD58" s="350"/>
      <c r="AE58" s="261"/>
      <c r="AF58" s="261"/>
      <c r="AG58" s="261"/>
      <c r="AH58" s="261"/>
      <c r="AI58" s="261"/>
      <c r="AJ58" s="261"/>
      <c r="AK58" s="261"/>
      <c r="AL58" s="261"/>
    </row>
    <row r="59" spans="2:38" ht="12" customHeight="1">
      <c r="B59" s="310"/>
      <c r="C59" s="310"/>
      <c r="D59" s="310"/>
      <c r="E59" s="310"/>
      <c r="F59" s="310"/>
      <c r="G59" s="310"/>
      <c r="H59" s="310"/>
      <c r="I59" s="341"/>
      <c r="J59" s="341"/>
      <c r="K59" s="341"/>
      <c r="L59" s="341"/>
      <c r="M59" s="341"/>
      <c r="N59" s="341"/>
      <c r="O59" s="83"/>
      <c r="P59" s="369"/>
      <c r="Q59" s="369"/>
      <c r="R59" s="369"/>
      <c r="S59" s="261"/>
      <c r="T59" s="194"/>
      <c r="U59" s="82"/>
      <c r="V59" s="261"/>
      <c r="W59" s="368"/>
      <c r="X59" s="350"/>
      <c r="Y59" s="350"/>
      <c r="Z59" s="350"/>
      <c r="AA59" s="350"/>
      <c r="AB59" s="350"/>
      <c r="AC59" s="350"/>
      <c r="AD59" s="350"/>
      <c r="AE59" s="261"/>
      <c r="AF59" s="261"/>
      <c r="AG59" s="261"/>
      <c r="AH59" s="261"/>
      <c r="AI59" s="261"/>
      <c r="AJ59" s="261"/>
      <c r="AK59" s="261"/>
      <c r="AL59" s="261"/>
    </row>
    <row r="60" spans="2:38" ht="12" customHeight="1">
      <c r="B60" s="310"/>
      <c r="C60" s="310"/>
      <c r="D60" s="310"/>
      <c r="E60" s="310"/>
      <c r="F60" s="310"/>
      <c r="G60" s="310"/>
      <c r="H60" s="310"/>
      <c r="I60" s="341"/>
      <c r="J60" s="341"/>
      <c r="K60" s="341"/>
      <c r="L60" s="341"/>
      <c r="M60" s="341"/>
      <c r="N60" s="341"/>
      <c r="O60" s="83"/>
      <c r="P60" s="369"/>
      <c r="Q60" s="369"/>
      <c r="R60" s="369"/>
      <c r="S60" s="261"/>
      <c r="T60" s="194"/>
      <c r="U60" s="82"/>
      <c r="V60" s="261"/>
      <c r="W60" s="368"/>
      <c r="X60" s="350"/>
      <c r="Y60" s="350"/>
      <c r="Z60" s="350"/>
      <c r="AA60" s="350"/>
      <c r="AB60" s="350"/>
      <c r="AC60" s="350"/>
      <c r="AD60" s="350"/>
      <c r="AE60" s="261"/>
      <c r="AF60" s="261"/>
      <c r="AG60" s="261"/>
      <c r="AH60" s="261"/>
      <c r="AI60" s="261"/>
      <c r="AJ60" s="261"/>
      <c r="AK60" s="261"/>
      <c r="AL60" s="261"/>
    </row>
    <row r="61" spans="2:38" ht="12" customHeight="1">
      <c r="B61" s="310"/>
      <c r="C61" s="310"/>
      <c r="D61" s="310"/>
      <c r="E61" s="310"/>
      <c r="F61" s="310"/>
      <c r="G61" s="310"/>
      <c r="H61" s="310"/>
      <c r="I61" s="341"/>
      <c r="J61" s="341"/>
      <c r="K61" s="341"/>
      <c r="L61" s="341"/>
      <c r="M61" s="341"/>
      <c r="N61" s="341"/>
      <c r="O61" s="83"/>
      <c r="P61" s="369"/>
      <c r="Q61" s="369"/>
      <c r="R61" s="369"/>
      <c r="S61" s="261"/>
      <c r="T61" s="194"/>
      <c r="U61" s="82"/>
      <c r="V61" s="261"/>
      <c r="W61" s="368"/>
      <c r="X61" s="350"/>
      <c r="Y61" s="350"/>
      <c r="Z61" s="350"/>
      <c r="AA61" s="350"/>
      <c r="AB61" s="350"/>
      <c r="AC61" s="350"/>
      <c r="AD61" s="350"/>
      <c r="AE61" s="261"/>
      <c r="AF61" s="261"/>
      <c r="AG61" s="261"/>
      <c r="AH61" s="261"/>
      <c r="AI61" s="261"/>
      <c r="AJ61" s="261"/>
      <c r="AK61" s="261"/>
      <c r="AL61" s="261"/>
    </row>
    <row r="62" spans="2:38" ht="12" customHeight="1">
      <c r="B62" s="310"/>
      <c r="C62" s="310"/>
      <c r="D62" s="310"/>
      <c r="E62" s="310"/>
      <c r="F62" s="310"/>
      <c r="G62" s="310"/>
      <c r="H62" s="310"/>
      <c r="I62" s="341"/>
      <c r="J62" s="341"/>
      <c r="K62" s="341"/>
      <c r="L62" s="341"/>
      <c r="M62" s="341"/>
      <c r="N62" s="341"/>
      <c r="O62" s="83"/>
      <c r="P62" s="369"/>
      <c r="Q62" s="369"/>
      <c r="R62" s="369"/>
      <c r="S62" s="261"/>
      <c r="T62" s="194"/>
      <c r="U62" s="82"/>
      <c r="V62" s="261"/>
      <c r="W62" s="368"/>
      <c r="X62" s="350"/>
      <c r="Y62" s="350"/>
      <c r="Z62" s="350"/>
      <c r="AA62" s="350"/>
      <c r="AB62" s="350"/>
      <c r="AC62" s="350"/>
      <c r="AD62" s="350"/>
      <c r="AE62" s="261"/>
      <c r="AF62" s="261"/>
      <c r="AG62" s="261"/>
      <c r="AH62" s="261"/>
      <c r="AI62" s="261"/>
      <c r="AJ62" s="261"/>
      <c r="AK62" s="261"/>
      <c r="AL62" s="261"/>
    </row>
    <row r="63" spans="2:38" ht="12" customHeight="1">
      <c r="B63" s="310"/>
      <c r="C63" s="310"/>
      <c r="D63" s="310"/>
      <c r="E63" s="310"/>
      <c r="F63" s="310"/>
      <c r="G63" s="310"/>
      <c r="H63" s="310"/>
      <c r="I63" s="341"/>
      <c r="J63" s="341"/>
      <c r="K63" s="341"/>
      <c r="L63" s="341"/>
      <c r="M63" s="341"/>
      <c r="N63" s="341"/>
      <c r="O63" s="83"/>
      <c r="P63" s="369"/>
      <c r="Q63" s="369"/>
      <c r="R63" s="369"/>
      <c r="S63" s="261"/>
      <c r="T63" s="194"/>
      <c r="U63" s="82"/>
      <c r="V63" s="261"/>
      <c r="W63" s="368"/>
      <c r="X63" s="350"/>
      <c r="Y63" s="350"/>
      <c r="Z63" s="350"/>
      <c r="AA63" s="350"/>
      <c r="AB63" s="350"/>
      <c r="AC63" s="350"/>
      <c r="AD63" s="350"/>
      <c r="AE63" s="261"/>
      <c r="AF63" s="261"/>
      <c r="AG63" s="261"/>
      <c r="AH63" s="261"/>
      <c r="AI63" s="261"/>
      <c r="AJ63" s="261"/>
      <c r="AK63" s="261"/>
      <c r="AL63" s="261"/>
    </row>
    <row r="64" spans="2:38" ht="12" customHeight="1">
      <c r="B64" s="310"/>
      <c r="C64" s="310"/>
      <c r="D64" s="310"/>
      <c r="E64" s="310"/>
      <c r="F64" s="310"/>
      <c r="G64" s="310"/>
      <c r="H64" s="310"/>
      <c r="I64" s="341"/>
      <c r="J64" s="341"/>
      <c r="K64" s="341"/>
      <c r="L64" s="341"/>
      <c r="M64" s="341"/>
      <c r="N64" s="341"/>
      <c r="O64" s="83"/>
      <c r="P64" s="369"/>
      <c r="Q64" s="369"/>
      <c r="R64" s="369"/>
      <c r="S64" s="261"/>
      <c r="T64" s="194"/>
      <c r="U64" s="82"/>
      <c r="V64" s="261"/>
      <c r="W64" s="368"/>
      <c r="X64" s="350"/>
      <c r="Y64" s="350"/>
      <c r="Z64" s="350"/>
      <c r="AA64" s="350"/>
      <c r="AB64" s="350"/>
      <c r="AC64" s="350"/>
      <c r="AD64" s="350"/>
      <c r="AE64" s="261"/>
      <c r="AF64" s="261"/>
      <c r="AG64" s="261"/>
      <c r="AH64" s="261"/>
      <c r="AI64" s="261"/>
      <c r="AJ64" s="261"/>
      <c r="AK64" s="261"/>
      <c r="AL64" s="261"/>
    </row>
    <row r="65" spans="2:38" ht="12" customHeight="1">
      <c r="B65" s="310"/>
      <c r="C65" s="310"/>
      <c r="D65" s="310"/>
      <c r="E65" s="310"/>
      <c r="F65" s="310"/>
      <c r="G65" s="310"/>
      <c r="H65" s="310"/>
      <c r="I65" s="341"/>
      <c r="J65" s="341"/>
      <c r="K65" s="341"/>
      <c r="L65" s="341"/>
      <c r="M65" s="341"/>
      <c r="N65" s="341"/>
      <c r="O65" s="83"/>
      <c r="P65" s="369"/>
      <c r="Q65" s="369"/>
      <c r="R65" s="369"/>
      <c r="S65" s="261"/>
      <c r="T65" s="194"/>
      <c r="U65" s="82"/>
      <c r="V65" s="261"/>
      <c r="W65" s="368"/>
      <c r="X65" s="350"/>
      <c r="Y65" s="350"/>
      <c r="Z65" s="350"/>
      <c r="AA65" s="350"/>
      <c r="AB65" s="350"/>
      <c r="AC65" s="350"/>
      <c r="AD65" s="350"/>
      <c r="AE65" s="261"/>
      <c r="AF65" s="261"/>
      <c r="AG65" s="261"/>
      <c r="AH65" s="261"/>
      <c r="AI65" s="261"/>
      <c r="AJ65" s="261"/>
      <c r="AK65" s="261"/>
      <c r="AL65" s="261"/>
    </row>
    <row r="66" spans="2:38" ht="12" customHeight="1">
      <c r="B66" s="310"/>
      <c r="C66" s="310"/>
      <c r="D66" s="310"/>
      <c r="E66" s="310"/>
      <c r="F66" s="310"/>
      <c r="G66" s="310"/>
      <c r="H66" s="310"/>
      <c r="I66" s="341"/>
      <c r="J66" s="341"/>
      <c r="K66" s="341"/>
      <c r="L66" s="341"/>
      <c r="M66" s="341"/>
      <c r="N66" s="341"/>
      <c r="O66" s="83"/>
      <c r="P66" s="369"/>
      <c r="Q66" s="369"/>
      <c r="R66" s="369"/>
      <c r="S66" s="261"/>
      <c r="T66" s="194"/>
      <c r="U66" s="82"/>
      <c r="V66" s="261"/>
      <c r="W66" s="366"/>
      <c r="X66" s="350"/>
      <c r="Y66" s="350"/>
      <c r="Z66" s="350"/>
      <c r="AA66" s="350"/>
      <c r="AB66" s="350"/>
      <c r="AC66" s="350"/>
      <c r="AD66" s="350"/>
      <c r="AE66" s="261"/>
      <c r="AF66" s="261"/>
      <c r="AG66" s="261"/>
      <c r="AH66" s="261"/>
      <c r="AI66" s="261"/>
      <c r="AJ66" s="261"/>
      <c r="AK66" s="261"/>
      <c r="AL66" s="261"/>
    </row>
    <row r="67" spans="2:38" ht="12" customHeight="1">
      <c r="B67" s="310"/>
      <c r="C67" s="310"/>
      <c r="D67" s="310"/>
      <c r="E67" s="310"/>
      <c r="F67" s="310"/>
      <c r="G67" s="310"/>
      <c r="H67" s="310"/>
      <c r="I67" s="341"/>
      <c r="J67" s="341"/>
      <c r="K67" s="341"/>
      <c r="L67" s="341"/>
      <c r="M67" s="341"/>
      <c r="N67" s="341"/>
      <c r="O67" s="83"/>
      <c r="P67" s="369"/>
      <c r="Q67" s="369"/>
      <c r="R67" s="369"/>
      <c r="S67" s="261"/>
      <c r="T67" s="194"/>
      <c r="U67" s="82"/>
      <c r="V67" s="261"/>
      <c r="W67" s="366"/>
      <c r="X67" s="350"/>
      <c r="Y67" s="350"/>
      <c r="Z67" s="350"/>
      <c r="AA67" s="350"/>
      <c r="AB67" s="350"/>
      <c r="AC67" s="350"/>
      <c r="AD67" s="350"/>
      <c r="AE67" s="261"/>
      <c r="AF67" s="261"/>
      <c r="AG67" s="261"/>
      <c r="AH67" s="261"/>
      <c r="AI67" s="261"/>
      <c r="AJ67" s="261"/>
      <c r="AK67" s="261"/>
      <c r="AL67" s="261"/>
    </row>
    <row r="68" spans="2:38" ht="15.75" customHeight="1">
      <c r="B68" s="338"/>
      <c r="C68" s="338"/>
      <c r="D68" s="338"/>
      <c r="E68" s="338"/>
      <c r="F68" s="338"/>
      <c r="G68" s="338"/>
      <c r="H68" s="338"/>
      <c r="I68" s="338"/>
      <c r="J68" s="338"/>
      <c r="K68" s="338"/>
      <c r="L68" s="338"/>
      <c r="M68" s="338"/>
      <c r="N68" s="338"/>
      <c r="O68" s="84"/>
      <c r="P68" s="262"/>
      <c r="Q68" s="262"/>
      <c r="R68" s="262"/>
      <c r="S68" s="262"/>
      <c r="T68" s="195"/>
      <c r="U68" s="87"/>
      <c r="V68" s="262"/>
      <c r="W68" s="342"/>
      <c r="X68" s="339"/>
      <c r="Y68" s="339"/>
      <c r="Z68" s="339"/>
      <c r="AA68" s="339"/>
      <c r="AB68" s="339"/>
      <c r="AC68" s="339"/>
      <c r="AD68" s="339"/>
      <c r="AE68" s="262"/>
      <c r="AF68" s="262"/>
      <c r="AG68" s="262"/>
      <c r="AH68" s="262"/>
      <c r="AI68" s="262"/>
      <c r="AJ68" s="262"/>
      <c r="AK68" s="262"/>
      <c r="AL68" s="262"/>
    </row>
    <row r="69" spans="2:38" ht="12" customHeight="1">
      <c r="B69" s="338"/>
      <c r="C69" s="338"/>
      <c r="D69" s="338"/>
      <c r="E69" s="338"/>
      <c r="F69" s="338"/>
      <c r="G69" s="338"/>
      <c r="H69" s="338"/>
      <c r="I69" s="338"/>
      <c r="J69" s="338"/>
      <c r="K69" s="338"/>
      <c r="L69" s="338"/>
      <c r="M69" s="338"/>
      <c r="N69" s="338"/>
      <c r="O69" s="84"/>
      <c r="P69" s="262"/>
      <c r="Q69" s="262"/>
      <c r="R69" s="262"/>
      <c r="S69" s="262"/>
      <c r="T69" s="195"/>
      <c r="U69" s="87"/>
      <c r="V69" s="262"/>
      <c r="W69" s="342"/>
      <c r="X69" s="339"/>
      <c r="Y69" s="339"/>
      <c r="Z69" s="339"/>
      <c r="AA69" s="339"/>
      <c r="AB69" s="339"/>
      <c r="AC69" s="339"/>
      <c r="AD69" s="339"/>
      <c r="AE69" s="262"/>
      <c r="AF69" s="262"/>
      <c r="AG69" s="262"/>
      <c r="AH69" s="262"/>
      <c r="AI69" s="262"/>
      <c r="AJ69" s="262"/>
      <c r="AK69" s="262"/>
      <c r="AL69" s="262"/>
    </row>
    <row r="70" spans="2:38" ht="12" customHeight="1"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77"/>
      <c r="P70" s="3"/>
      <c r="Q70" s="13" t="e">
        <f>S68/P68</f>
        <v>#DIV/0!</v>
      </c>
      <c r="R70" s="13" t="e">
        <f>S68/R68</f>
        <v>#DIV/0!</v>
      </c>
      <c r="S70" s="8"/>
      <c r="T70" s="8"/>
      <c r="U70" s="8"/>
      <c r="V70" s="7"/>
      <c r="W70" s="7"/>
      <c r="X70" s="5"/>
      <c r="Y70" s="6"/>
      <c r="Z70" s="6"/>
      <c r="AA70" s="6"/>
      <c r="AB70" s="6"/>
      <c r="AC70" s="6"/>
      <c r="AD70" s="6"/>
      <c r="AE70" s="4"/>
      <c r="AF70" s="4"/>
      <c r="AG70" s="4"/>
      <c r="AH70" s="4"/>
      <c r="AI70" s="4"/>
      <c r="AJ70" s="4"/>
      <c r="AK70" s="4"/>
      <c r="AL70" s="4"/>
    </row>
    <row r="71" spans="2:38" ht="12" customHeight="1"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77"/>
      <c r="P71" s="3"/>
      <c r="Q71" s="3"/>
      <c r="R71" s="12"/>
      <c r="S71" s="8"/>
      <c r="T71" s="8"/>
      <c r="U71" s="8"/>
      <c r="V71" s="7"/>
      <c r="W71" s="7"/>
      <c r="X71" s="5"/>
      <c r="Y71" s="6"/>
      <c r="Z71" s="6"/>
      <c r="AA71" s="6"/>
      <c r="AB71" s="6"/>
      <c r="AC71" s="6"/>
      <c r="AD71" s="6"/>
      <c r="AE71" s="4"/>
      <c r="AF71" s="4"/>
      <c r="AG71" s="4"/>
      <c r="AH71" s="4"/>
      <c r="AI71" s="4"/>
      <c r="AJ71" s="4"/>
      <c r="AK71" s="4"/>
      <c r="AL71" s="4"/>
    </row>
    <row r="72" spans="2:38" ht="12" customHeight="1"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77"/>
      <c r="P72" s="3"/>
      <c r="Q72" s="3"/>
      <c r="R72" s="3"/>
      <c r="S72" s="8"/>
      <c r="T72" s="8"/>
      <c r="U72" s="8"/>
      <c r="V72" s="7"/>
      <c r="W72" s="7"/>
      <c r="X72" s="5"/>
      <c r="Y72" s="6"/>
      <c r="Z72" s="6"/>
      <c r="AA72" s="6"/>
      <c r="AB72" s="6"/>
      <c r="AC72" s="6"/>
      <c r="AD72" s="6"/>
      <c r="AE72" s="4"/>
      <c r="AF72" s="4"/>
      <c r="AG72" s="4"/>
      <c r="AH72" s="4"/>
      <c r="AI72" s="4"/>
      <c r="AJ72" s="4"/>
      <c r="AK72" s="4"/>
      <c r="AL72" s="4"/>
    </row>
    <row r="73" spans="2:38" ht="12" customHeight="1">
      <c r="B73" s="2"/>
      <c r="C73" s="1"/>
      <c r="D73" s="1"/>
      <c r="E73" s="1"/>
      <c r="F73" s="1"/>
      <c r="G73" s="1"/>
      <c r="H73" s="1"/>
      <c r="I73" s="3"/>
      <c r="J73" s="3"/>
      <c r="K73" s="3"/>
      <c r="L73" s="3"/>
      <c r="M73" s="3"/>
      <c r="N73" s="3"/>
      <c r="O73" s="77"/>
      <c r="P73" s="3"/>
      <c r="Q73" s="3"/>
      <c r="R73" s="3"/>
      <c r="S73" s="8"/>
      <c r="T73" s="8"/>
      <c r="U73" s="8"/>
      <c r="V73" s="7"/>
      <c r="W73" s="7"/>
      <c r="X73" s="5"/>
      <c r="Y73" s="6"/>
      <c r="Z73" s="6"/>
      <c r="AA73" s="6"/>
      <c r="AB73" s="6"/>
      <c r="AC73" s="6"/>
      <c r="AD73" s="6"/>
      <c r="AE73" s="4"/>
      <c r="AF73" s="4"/>
      <c r="AG73" s="4"/>
      <c r="AH73" s="4"/>
      <c r="AI73" s="4"/>
      <c r="AJ73" s="4"/>
      <c r="AK73" s="4"/>
      <c r="AL73" s="4"/>
    </row>
    <row r="74" spans="2:38" ht="12" customHeight="1">
      <c r="B74" s="363"/>
      <c r="C74" s="363"/>
      <c r="D74" s="363"/>
      <c r="E74" s="363"/>
      <c r="F74" s="363"/>
      <c r="G74" s="363"/>
      <c r="H74" s="363"/>
      <c r="I74" s="363"/>
      <c r="J74" s="363"/>
      <c r="K74" s="363"/>
      <c r="L74" s="363"/>
      <c r="M74" s="363"/>
      <c r="N74" s="363"/>
      <c r="O74" s="363"/>
      <c r="P74" s="363"/>
      <c r="Q74" s="363"/>
      <c r="R74" s="363"/>
      <c r="S74" s="363"/>
      <c r="T74" s="363"/>
      <c r="U74" s="363"/>
      <c r="V74" s="363"/>
      <c r="W74" s="363"/>
      <c r="X74" s="363"/>
      <c r="Y74" s="363"/>
      <c r="Z74" s="363"/>
      <c r="AA74" s="363"/>
      <c r="AB74" s="363"/>
      <c r="AC74" s="363"/>
      <c r="AD74" s="363"/>
      <c r="AE74" s="363"/>
      <c r="AF74" s="363"/>
      <c r="AG74" s="363"/>
      <c r="AH74" s="363"/>
      <c r="AI74" s="363"/>
      <c r="AJ74" s="363"/>
      <c r="AK74" s="363"/>
      <c r="AL74" s="363"/>
    </row>
    <row r="75" spans="2:38" ht="12" customHeight="1">
      <c r="B75" s="2"/>
      <c r="C75" s="1"/>
      <c r="D75" s="1"/>
      <c r="E75" s="1"/>
      <c r="F75" s="1"/>
      <c r="G75" s="1"/>
      <c r="H75" s="1"/>
      <c r="I75" s="3"/>
      <c r="J75" s="3"/>
      <c r="K75" s="3"/>
      <c r="L75" s="3"/>
      <c r="M75" s="3"/>
      <c r="N75" s="3"/>
      <c r="O75" s="77"/>
      <c r="P75" s="3"/>
      <c r="Q75" s="3"/>
      <c r="R75" s="3"/>
      <c r="S75" s="8"/>
      <c r="T75" s="8"/>
      <c r="U75" s="8"/>
      <c r="V75" s="7"/>
      <c r="W75" s="7"/>
      <c r="X75" s="5"/>
      <c r="Y75" s="6"/>
      <c r="Z75" s="6"/>
      <c r="AA75" s="6"/>
      <c r="AB75" s="6"/>
      <c r="AC75" s="6"/>
      <c r="AD75" s="6"/>
      <c r="AE75" s="4"/>
      <c r="AF75" s="4"/>
      <c r="AG75" s="4"/>
      <c r="AH75" s="4"/>
      <c r="AI75" s="4"/>
      <c r="AJ75" s="4"/>
      <c r="AK75" s="4"/>
      <c r="AL75" s="4"/>
    </row>
    <row r="76" spans="2:38" ht="12" customHeight="1">
      <c r="B76" s="2"/>
      <c r="C76" s="1"/>
      <c r="D76" s="1"/>
      <c r="E76" s="1"/>
      <c r="F76" s="1"/>
      <c r="G76" s="1"/>
      <c r="H76" s="1"/>
      <c r="I76" s="3"/>
      <c r="J76" s="3"/>
      <c r="K76" s="3"/>
      <c r="L76" s="3"/>
      <c r="M76" s="3"/>
      <c r="N76" s="3"/>
      <c r="O76" s="77"/>
      <c r="P76" s="3"/>
      <c r="Q76" s="3"/>
      <c r="R76" s="3"/>
      <c r="S76" s="8"/>
      <c r="T76" s="8"/>
      <c r="U76" s="8"/>
      <c r="V76" s="7"/>
      <c r="W76" s="7"/>
      <c r="X76" s="5"/>
      <c r="Y76" s="6"/>
      <c r="Z76" s="6"/>
      <c r="AA76" s="6"/>
      <c r="AB76" s="6"/>
      <c r="AC76" s="6"/>
      <c r="AD76" s="6"/>
      <c r="AE76" s="4"/>
      <c r="AF76" s="4"/>
      <c r="AG76" s="4"/>
      <c r="AH76" s="4"/>
      <c r="AI76" s="4"/>
      <c r="AJ76" s="4"/>
      <c r="AK76" s="4"/>
      <c r="AL76" s="4"/>
    </row>
    <row r="77" spans="2:38" ht="12" customHeight="1">
      <c r="B77" s="2"/>
      <c r="C77" s="1"/>
      <c r="D77" s="1"/>
      <c r="E77" s="1"/>
      <c r="F77" s="1"/>
      <c r="G77" s="1"/>
      <c r="H77" s="1"/>
      <c r="I77" s="3"/>
      <c r="J77" s="3"/>
      <c r="K77" s="3"/>
      <c r="L77" s="3"/>
      <c r="M77" s="3"/>
      <c r="N77" s="3"/>
      <c r="O77" s="77"/>
      <c r="P77" s="3"/>
      <c r="Q77" s="3"/>
      <c r="R77" s="3"/>
      <c r="S77" s="8"/>
      <c r="T77" s="8"/>
      <c r="U77" s="8"/>
      <c r="V77" s="7"/>
      <c r="W77" s="7"/>
      <c r="X77" s="5"/>
      <c r="Y77" s="6"/>
      <c r="Z77" s="6"/>
      <c r="AA77" s="6"/>
      <c r="AB77" s="6"/>
      <c r="AC77" s="6"/>
      <c r="AD77" s="6"/>
      <c r="AE77" s="4"/>
      <c r="AF77" s="4"/>
      <c r="AG77" s="4"/>
      <c r="AH77" s="4"/>
      <c r="AI77" s="4"/>
      <c r="AJ77" s="4"/>
      <c r="AK77" s="4"/>
      <c r="AL77" s="4"/>
    </row>
    <row r="78" spans="2:38" ht="12" customHeight="1">
      <c r="B78" s="2"/>
      <c r="C78" s="1"/>
      <c r="D78" s="1"/>
      <c r="E78" s="1"/>
      <c r="F78" s="1"/>
      <c r="G78" s="1"/>
      <c r="H78" s="1"/>
      <c r="I78" s="3"/>
      <c r="J78" s="3"/>
      <c r="K78" s="3"/>
      <c r="L78" s="3"/>
      <c r="M78" s="3"/>
      <c r="N78" s="3"/>
      <c r="O78" s="77"/>
      <c r="P78" s="3"/>
      <c r="Q78" s="3"/>
      <c r="R78" s="3"/>
      <c r="S78" s="8"/>
      <c r="T78" s="8"/>
      <c r="U78" s="8"/>
      <c r="V78" s="7"/>
      <c r="W78" s="7"/>
      <c r="X78" s="5"/>
      <c r="Y78" s="6"/>
      <c r="Z78" s="6"/>
      <c r="AA78" s="6"/>
      <c r="AB78" s="6"/>
      <c r="AC78" s="6"/>
      <c r="AD78" s="6"/>
      <c r="AE78" s="4"/>
      <c r="AF78" s="4"/>
      <c r="AG78" s="4"/>
      <c r="AH78" s="4"/>
      <c r="AI78" s="4"/>
      <c r="AJ78" s="4"/>
      <c r="AK78" s="4"/>
      <c r="AL78" s="4"/>
    </row>
    <row r="79" spans="2:38" ht="12" customHeight="1">
      <c r="B79" s="2"/>
      <c r="C79" s="1"/>
      <c r="D79" s="1"/>
      <c r="E79" s="1"/>
      <c r="F79" s="1"/>
      <c r="G79" s="1"/>
      <c r="H79" s="1"/>
      <c r="I79" s="3"/>
      <c r="J79" s="3"/>
      <c r="K79" s="3"/>
      <c r="L79" s="3"/>
      <c r="M79" s="3"/>
      <c r="N79" s="3"/>
      <c r="O79" s="77"/>
      <c r="P79" s="3"/>
      <c r="Q79" s="3"/>
      <c r="R79" s="3"/>
      <c r="S79" s="8"/>
      <c r="T79" s="8"/>
      <c r="U79" s="8"/>
      <c r="V79" s="7"/>
      <c r="W79" s="7"/>
      <c r="X79" s="5"/>
      <c r="Y79" s="6"/>
      <c r="Z79" s="6"/>
      <c r="AA79" s="6"/>
      <c r="AB79" s="6"/>
      <c r="AC79" s="6"/>
      <c r="AD79" s="6"/>
      <c r="AE79" s="4"/>
      <c r="AF79" s="4"/>
      <c r="AG79" s="4"/>
      <c r="AH79" s="4"/>
      <c r="AI79" s="4"/>
      <c r="AJ79" s="4"/>
      <c r="AK79" s="4"/>
      <c r="AL79" s="4"/>
    </row>
    <row r="80" spans="2:38" ht="12" customHeight="1">
      <c r="B80" s="1"/>
      <c r="C80" s="1"/>
      <c r="D80" s="1"/>
      <c r="E80" s="1"/>
      <c r="F80" s="1"/>
      <c r="G80" s="1"/>
      <c r="H80" s="1"/>
      <c r="I80" s="3"/>
      <c r="J80" s="3"/>
      <c r="K80" s="3"/>
      <c r="L80" s="3"/>
      <c r="M80" s="3"/>
      <c r="N80" s="3"/>
      <c r="O80" s="77"/>
      <c r="P80" s="3"/>
      <c r="Q80" s="3"/>
      <c r="R80" s="3"/>
      <c r="S80" s="8"/>
      <c r="T80" s="8"/>
      <c r="U80" s="8"/>
      <c r="V80" s="7"/>
      <c r="W80" s="7"/>
      <c r="X80" s="5"/>
      <c r="Y80" s="6"/>
      <c r="Z80" s="6"/>
      <c r="AA80" s="6"/>
      <c r="AB80" s="6"/>
      <c r="AC80" s="6"/>
      <c r="AD80" s="6"/>
      <c r="AE80" s="4"/>
      <c r="AF80" s="4"/>
      <c r="AG80" s="4"/>
      <c r="AH80" s="4"/>
      <c r="AI80" s="4"/>
      <c r="AJ80" s="4"/>
      <c r="AK80" s="4"/>
      <c r="AL80" s="4"/>
    </row>
    <row r="81" spans="2:38" ht="12" customHeight="1">
      <c r="B81" s="2"/>
      <c r="C81" s="1"/>
      <c r="D81" s="1"/>
      <c r="E81" s="1"/>
      <c r="F81" s="1"/>
      <c r="G81" s="1"/>
      <c r="H81" s="1"/>
      <c r="I81" s="3"/>
      <c r="J81" s="3"/>
      <c r="K81" s="3"/>
      <c r="L81" s="3"/>
      <c r="M81" s="3"/>
      <c r="N81" s="3"/>
      <c r="O81" s="77"/>
      <c r="P81" s="3"/>
      <c r="Q81" s="3"/>
      <c r="R81" s="3"/>
      <c r="S81" s="8"/>
      <c r="T81" s="8"/>
      <c r="U81" s="8"/>
      <c r="V81" s="7"/>
      <c r="W81" s="7"/>
      <c r="X81" s="5"/>
      <c r="Y81" s="6"/>
      <c r="Z81" s="6"/>
      <c r="AA81" s="6"/>
      <c r="AB81" s="6"/>
      <c r="AC81" s="6"/>
      <c r="AD81" s="6"/>
      <c r="AE81" s="4"/>
      <c r="AF81" s="4"/>
      <c r="AG81" s="4"/>
      <c r="AH81" s="4"/>
      <c r="AI81" s="4"/>
      <c r="AJ81" s="4"/>
      <c r="AK81" s="4"/>
      <c r="AL81" s="4"/>
    </row>
    <row r="82" spans="2:38" ht="12.75">
      <c r="B82" s="362"/>
      <c r="C82" s="362"/>
      <c r="D82" s="362"/>
      <c r="E82" s="362"/>
      <c r="F82" s="362"/>
      <c r="G82" s="362"/>
      <c r="H82" s="362"/>
      <c r="I82" s="362"/>
      <c r="J82" s="362"/>
      <c r="K82" s="362"/>
      <c r="L82" s="362"/>
      <c r="M82" s="362"/>
      <c r="N82" s="362"/>
      <c r="O82" s="362"/>
      <c r="P82" s="362"/>
      <c r="Q82" s="362"/>
      <c r="R82" s="362"/>
      <c r="S82" s="362"/>
      <c r="T82" s="362"/>
      <c r="U82" s="362"/>
      <c r="V82" s="362"/>
      <c r="W82" s="362"/>
      <c r="X82" s="362"/>
      <c r="Y82" s="362"/>
      <c r="Z82" s="362"/>
      <c r="AA82" s="362"/>
      <c r="AB82" s="362"/>
      <c r="AC82" s="362"/>
      <c r="AD82" s="362"/>
      <c r="AE82" s="362"/>
      <c r="AF82" s="362"/>
      <c r="AG82" s="362"/>
      <c r="AH82" s="362"/>
      <c r="AI82" s="362"/>
      <c r="AJ82" s="362"/>
      <c r="AK82" s="362"/>
      <c r="AL82" s="362"/>
    </row>
    <row r="83" spans="2:38" ht="12.75">
      <c r="B83" s="362"/>
      <c r="C83" s="362"/>
      <c r="D83" s="362"/>
      <c r="E83" s="362"/>
      <c r="F83" s="362"/>
      <c r="G83" s="362"/>
      <c r="H83" s="362"/>
      <c r="I83" s="362"/>
      <c r="J83" s="362"/>
      <c r="K83" s="362"/>
      <c r="L83" s="362"/>
      <c r="M83" s="362"/>
      <c r="N83" s="362"/>
      <c r="O83" s="362"/>
      <c r="P83" s="362"/>
      <c r="Q83" s="362"/>
      <c r="R83" s="362"/>
      <c r="S83" s="362"/>
      <c r="T83" s="362"/>
      <c r="U83" s="362"/>
      <c r="V83" s="362"/>
      <c r="W83" s="362"/>
      <c r="X83" s="362"/>
      <c r="Y83" s="362"/>
      <c r="Z83" s="362"/>
      <c r="AA83" s="362"/>
      <c r="AB83" s="362"/>
      <c r="AC83" s="362"/>
      <c r="AD83" s="362"/>
      <c r="AE83" s="362"/>
      <c r="AF83" s="362"/>
      <c r="AG83" s="362"/>
      <c r="AH83" s="362"/>
      <c r="AI83" s="362"/>
      <c r="AJ83" s="362"/>
      <c r="AK83" s="362"/>
      <c r="AL83" s="362"/>
    </row>
  </sheetData>
  <mergeCells count="504">
    <mergeCell ref="AI62:AL63"/>
    <mergeCell ref="I63:N63"/>
    <mergeCell ref="X62:X63"/>
    <mergeCell ref="Y62:AA63"/>
    <mergeCell ref="AB62:AD63"/>
    <mergeCell ref="AE62:AH63"/>
    <mergeCell ref="P62:P63"/>
    <mergeCell ref="AE58:AH59"/>
    <mergeCell ref="AI58:AL59"/>
    <mergeCell ref="W60:W61"/>
    <mergeCell ref="X60:X61"/>
    <mergeCell ref="Y60:AA61"/>
    <mergeCell ref="AB60:AD61"/>
    <mergeCell ref="AE60:AH61"/>
    <mergeCell ref="AI60:AL61"/>
    <mergeCell ref="P58:P59"/>
    <mergeCell ref="I62:N62"/>
    <mergeCell ref="Q62:Q63"/>
    <mergeCell ref="R62:R63"/>
    <mergeCell ref="S62:S63"/>
    <mergeCell ref="V62:V63"/>
    <mergeCell ref="W62:W63"/>
    <mergeCell ref="R58:R59"/>
    <mergeCell ref="P60:P61"/>
    <mergeCell ref="R60:R61"/>
    <mergeCell ref="S60:S61"/>
    <mergeCell ref="V60:V61"/>
    <mergeCell ref="AI54:AL55"/>
    <mergeCell ref="I55:N55"/>
    <mergeCell ref="B56:H57"/>
    <mergeCell ref="I56:N56"/>
    <mergeCell ref="P56:P57"/>
    <mergeCell ref="Q56:Q57"/>
    <mergeCell ref="R56:R57"/>
    <mergeCell ref="S56:S57"/>
    <mergeCell ref="V56:V57"/>
    <mergeCell ref="W56:W57"/>
    <mergeCell ref="X56:X57"/>
    <mergeCell ref="Y56:AA57"/>
    <mergeCell ref="AB56:AD57"/>
    <mergeCell ref="AE56:AH57"/>
    <mergeCell ref="AI56:AL57"/>
    <mergeCell ref="I57:N57"/>
    <mergeCell ref="B54:H55"/>
    <mergeCell ref="AI46:AL47"/>
    <mergeCell ref="B64:H65"/>
    <mergeCell ref="I64:N64"/>
    <mergeCell ref="P64:P65"/>
    <mergeCell ref="Q64:Q65"/>
    <mergeCell ref="I65:N65"/>
    <mergeCell ref="S64:S65"/>
    <mergeCell ref="V64:V65"/>
    <mergeCell ref="W64:W65"/>
    <mergeCell ref="X64:X65"/>
    <mergeCell ref="Y64:AA65"/>
    <mergeCell ref="AB64:AD65"/>
    <mergeCell ref="AE64:AH65"/>
    <mergeCell ref="AI64:AL65"/>
    <mergeCell ref="S48:S49"/>
    <mergeCell ref="V48:V49"/>
    <mergeCell ref="W48:W49"/>
    <mergeCell ref="AB48:AD49"/>
    <mergeCell ref="AE48:AH49"/>
    <mergeCell ref="I61:N61"/>
    <mergeCell ref="B58:H59"/>
    <mergeCell ref="I58:N58"/>
    <mergeCell ref="B60:H61"/>
    <mergeCell ref="Q60:Q61"/>
    <mergeCell ref="P68:P69"/>
    <mergeCell ref="Q68:Q69"/>
    <mergeCell ref="R6:R7"/>
    <mergeCell ref="R8:R9"/>
    <mergeCell ref="R10:R11"/>
    <mergeCell ref="R14:R15"/>
    <mergeCell ref="R16:R17"/>
    <mergeCell ref="R12:R13"/>
    <mergeCell ref="R20:R21"/>
    <mergeCell ref="R68:R69"/>
    <mergeCell ref="R34:R35"/>
    <mergeCell ref="R36:R37"/>
    <mergeCell ref="R38:R39"/>
    <mergeCell ref="R40:R41"/>
    <mergeCell ref="R46:R47"/>
    <mergeCell ref="R64:R65"/>
    <mergeCell ref="R48:R49"/>
    <mergeCell ref="R24:R25"/>
    <mergeCell ref="P46:P47"/>
    <mergeCell ref="R50:R51"/>
    <mergeCell ref="P54:P55"/>
    <mergeCell ref="Q54:Q55"/>
    <mergeCell ref="R54:R55"/>
    <mergeCell ref="Q58:Q59"/>
    <mergeCell ref="V32:V33"/>
    <mergeCell ref="Q30:Q31"/>
    <mergeCell ref="R30:R31"/>
    <mergeCell ref="S28:S29"/>
    <mergeCell ref="B34:H35"/>
    <mergeCell ref="S58:S59"/>
    <mergeCell ref="B66:H67"/>
    <mergeCell ref="I66:N66"/>
    <mergeCell ref="S66:S67"/>
    <mergeCell ref="I67:N67"/>
    <mergeCell ref="P66:P67"/>
    <mergeCell ref="Q66:Q67"/>
    <mergeCell ref="R66:R67"/>
    <mergeCell ref="I49:N49"/>
    <mergeCell ref="B50:H51"/>
    <mergeCell ref="I48:N48"/>
    <mergeCell ref="P48:P49"/>
    <mergeCell ref="Q48:Q49"/>
    <mergeCell ref="I51:N51"/>
    <mergeCell ref="B52:H53"/>
    <mergeCell ref="B48:H49"/>
    <mergeCell ref="I52:N52"/>
    <mergeCell ref="I54:N54"/>
    <mergeCell ref="I60:N60"/>
    <mergeCell ref="X52:X53"/>
    <mergeCell ref="P50:P51"/>
    <mergeCell ref="Q50:Q51"/>
    <mergeCell ref="X50:X51"/>
    <mergeCell ref="S50:S51"/>
    <mergeCell ref="V50:V51"/>
    <mergeCell ref="B62:H63"/>
    <mergeCell ref="V22:V23"/>
    <mergeCell ref="I23:N23"/>
    <mergeCell ref="I30:N30"/>
    <mergeCell ref="W24:W25"/>
    <mergeCell ref="I26:N26"/>
    <mergeCell ref="S26:S27"/>
    <mergeCell ref="V24:V25"/>
    <mergeCell ref="V28:V29"/>
    <mergeCell ref="W26:W27"/>
    <mergeCell ref="V26:V27"/>
    <mergeCell ref="S30:S31"/>
    <mergeCell ref="I31:N31"/>
    <mergeCell ref="Q24:Q25"/>
    <mergeCell ref="U26:U27"/>
    <mergeCell ref="U28:U29"/>
    <mergeCell ref="U30:U31"/>
    <mergeCell ref="I33:N33"/>
    <mergeCell ref="I53:N53"/>
    <mergeCell ref="I50:N50"/>
    <mergeCell ref="I59:N59"/>
    <mergeCell ref="W58:W59"/>
    <mergeCell ref="V46:V47"/>
    <mergeCell ref="V54:V55"/>
    <mergeCell ref="W54:W55"/>
    <mergeCell ref="W46:W47"/>
    <mergeCell ref="W44:W45"/>
    <mergeCell ref="U44:U45"/>
    <mergeCell ref="U46:U47"/>
    <mergeCell ref="W50:W51"/>
    <mergeCell ref="S54:S55"/>
    <mergeCell ref="P52:P53"/>
    <mergeCell ref="Q52:Q53"/>
    <mergeCell ref="R52:R53"/>
    <mergeCell ref="S52:S53"/>
    <mergeCell ref="V52:V53"/>
    <mergeCell ref="W52:W53"/>
    <mergeCell ref="X46:X47"/>
    <mergeCell ref="Y46:AA47"/>
    <mergeCell ref="AB46:AD47"/>
    <mergeCell ref="X44:X45"/>
    <mergeCell ref="W66:W67"/>
    <mergeCell ref="X66:X67"/>
    <mergeCell ref="X48:X49"/>
    <mergeCell ref="U32:U33"/>
    <mergeCell ref="Y48:AA49"/>
    <mergeCell ref="X58:X59"/>
    <mergeCell ref="Y50:AA51"/>
    <mergeCell ref="X54:X55"/>
    <mergeCell ref="V58:V59"/>
    <mergeCell ref="Y42:AA43"/>
    <mergeCell ref="AB42:AD43"/>
    <mergeCell ref="X40:X41"/>
    <mergeCell ref="Y44:AA45"/>
    <mergeCell ref="W42:W43"/>
    <mergeCell ref="X42:X43"/>
    <mergeCell ref="AB44:AD45"/>
    <mergeCell ref="Y40:AA41"/>
    <mergeCell ref="W34:W35"/>
    <mergeCell ref="W32:W33"/>
    <mergeCell ref="U34:U35"/>
    <mergeCell ref="B12:H13"/>
    <mergeCell ref="I13:N13"/>
    <mergeCell ref="V12:V13"/>
    <mergeCell ref="Q14:Q15"/>
    <mergeCell ref="I12:N12"/>
    <mergeCell ref="B82:AL82"/>
    <mergeCell ref="B83:AL83"/>
    <mergeCell ref="B14:H15"/>
    <mergeCell ref="I14:N14"/>
    <mergeCell ref="S14:S15"/>
    <mergeCell ref="I15:N15"/>
    <mergeCell ref="V14:V15"/>
    <mergeCell ref="B74:AL74"/>
    <mergeCell ref="S68:S69"/>
    <mergeCell ref="W14:W15"/>
    <mergeCell ref="AE14:AH15"/>
    <mergeCell ref="V16:V17"/>
    <mergeCell ref="W16:W17"/>
    <mergeCell ref="AE16:AH17"/>
    <mergeCell ref="V18:V19"/>
    <mergeCell ref="I17:N17"/>
    <mergeCell ref="B16:H17"/>
    <mergeCell ref="I16:N16"/>
    <mergeCell ref="B30:H31"/>
    <mergeCell ref="AB5:AD5"/>
    <mergeCell ref="B6:H7"/>
    <mergeCell ref="S6:S7"/>
    <mergeCell ref="V6:V7"/>
    <mergeCell ref="W6:W7"/>
    <mergeCell ref="Q6:Q7"/>
    <mergeCell ref="U6:U7"/>
    <mergeCell ref="AB6:AD6"/>
    <mergeCell ref="AB7:AD7"/>
    <mergeCell ref="T6:T7"/>
    <mergeCell ref="W18:W19"/>
    <mergeCell ref="W20:W21"/>
    <mergeCell ref="W22:W23"/>
    <mergeCell ref="S34:S35"/>
    <mergeCell ref="V34:V35"/>
    <mergeCell ref="Q34:Q35"/>
    <mergeCell ref="V20:V21"/>
    <mergeCell ref="I6:N6"/>
    <mergeCell ref="Y5:AA5"/>
    <mergeCell ref="I29:N29"/>
    <mergeCell ref="V10:V11"/>
    <mergeCell ref="I11:N11"/>
    <mergeCell ref="Q10:Q11"/>
    <mergeCell ref="W28:W29"/>
    <mergeCell ref="I28:N28"/>
    <mergeCell ref="Q28:Q29"/>
    <mergeCell ref="R28:R29"/>
    <mergeCell ref="Y6:AA6"/>
    <mergeCell ref="Y10:AA10"/>
    <mergeCell ref="W12:W13"/>
    <mergeCell ref="W10:W11"/>
    <mergeCell ref="O10:O11"/>
    <mergeCell ref="U8:U9"/>
    <mergeCell ref="U10:U11"/>
    <mergeCell ref="AB68:AD69"/>
    <mergeCell ref="Y66:AA67"/>
    <mergeCell ref="AB66:AD67"/>
    <mergeCell ref="AB50:AD51"/>
    <mergeCell ref="Y52:AA53"/>
    <mergeCell ref="AB52:AD53"/>
    <mergeCell ref="Y54:AA55"/>
    <mergeCell ref="AB54:AD55"/>
    <mergeCell ref="Y58:AA59"/>
    <mergeCell ref="AB58:AD59"/>
    <mergeCell ref="B68:N69"/>
    <mergeCell ref="V30:V31"/>
    <mergeCell ref="V66:V67"/>
    <mergeCell ref="V42:V43"/>
    <mergeCell ref="Y68:AA69"/>
    <mergeCell ref="I7:N7"/>
    <mergeCell ref="W68:W69"/>
    <mergeCell ref="X68:X69"/>
    <mergeCell ref="W30:W31"/>
    <mergeCell ref="V68:V69"/>
    <mergeCell ref="V8:V9"/>
    <mergeCell ref="B8:H9"/>
    <mergeCell ref="I9:N9"/>
    <mergeCell ref="W8:W9"/>
    <mergeCell ref="I8:N8"/>
    <mergeCell ref="S8:S9"/>
    <mergeCell ref="B10:H11"/>
    <mergeCell ref="I10:N10"/>
    <mergeCell ref="S10:S11"/>
    <mergeCell ref="I35:N35"/>
    <mergeCell ref="I34:N34"/>
    <mergeCell ref="B32:H33"/>
    <mergeCell ref="I32:N32"/>
    <mergeCell ref="B28:H29"/>
    <mergeCell ref="B18:H19"/>
    <mergeCell ref="I18:N18"/>
    <mergeCell ref="S18:S19"/>
    <mergeCell ref="R18:R19"/>
    <mergeCell ref="I21:N21"/>
    <mergeCell ref="B20:H21"/>
    <mergeCell ref="I20:N20"/>
    <mergeCell ref="S20:S21"/>
    <mergeCell ref="B26:H27"/>
    <mergeCell ref="R26:R27"/>
    <mergeCell ref="I27:N27"/>
    <mergeCell ref="Q26:Q27"/>
    <mergeCell ref="I19:N19"/>
    <mergeCell ref="B22:H23"/>
    <mergeCell ref="Q20:Q21"/>
    <mergeCell ref="I22:N22"/>
    <mergeCell ref="S22:S23"/>
    <mergeCell ref="Q22:Q23"/>
    <mergeCell ref="R22:R23"/>
    <mergeCell ref="B24:H25"/>
    <mergeCell ref="I24:N24"/>
    <mergeCell ref="S24:S25"/>
    <mergeCell ref="I25:N25"/>
    <mergeCell ref="B36:H37"/>
    <mergeCell ref="B40:H41"/>
    <mergeCell ref="I40:N40"/>
    <mergeCell ref="W36:W37"/>
    <mergeCell ref="I36:N36"/>
    <mergeCell ref="S36:S37"/>
    <mergeCell ref="V36:V37"/>
    <mergeCell ref="B38:H39"/>
    <mergeCell ref="S38:S39"/>
    <mergeCell ref="V38:V39"/>
    <mergeCell ref="W38:W39"/>
    <mergeCell ref="Q38:Q39"/>
    <mergeCell ref="I38:N38"/>
    <mergeCell ref="I39:N39"/>
    <mergeCell ref="I37:N37"/>
    <mergeCell ref="Q36:Q37"/>
    <mergeCell ref="U36:U37"/>
    <mergeCell ref="U38:U39"/>
    <mergeCell ref="W40:W41"/>
    <mergeCell ref="T36:T37"/>
    <mergeCell ref="T38:T39"/>
    <mergeCell ref="B44:H45"/>
    <mergeCell ref="P44:P45"/>
    <mergeCell ref="B42:H43"/>
    <mergeCell ref="P40:P41"/>
    <mergeCell ref="I41:N41"/>
    <mergeCell ref="V40:V41"/>
    <mergeCell ref="Q40:Q41"/>
    <mergeCell ref="P42:P43"/>
    <mergeCell ref="Q42:Q43"/>
    <mergeCell ref="R42:R43"/>
    <mergeCell ref="R44:R45"/>
    <mergeCell ref="U40:U41"/>
    <mergeCell ref="S42:S43"/>
    <mergeCell ref="V44:V45"/>
    <mergeCell ref="O42:O43"/>
    <mergeCell ref="I44:N45"/>
    <mergeCell ref="O44:O45"/>
    <mergeCell ref="Q44:Q45"/>
    <mergeCell ref="S44:S45"/>
    <mergeCell ref="I42:N43"/>
    <mergeCell ref="U42:U43"/>
    <mergeCell ref="AB10:AD10"/>
    <mergeCell ref="AB11:AD11"/>
    <mergeCell ref="AB12:AD12"/>
    <mergeCell ref="AB13:AD13"/>
    <mergeCell ref="AB14:AD14"/>
    <mergeCell ref="Y27:AA27"/>
    <mergeCell ref="Y28:AA28"/>
    <mergeCell ref="Y29:AA29"/>
    <mergeCell ref="Y30:AA30"/>
    <mergeCell ref="Y35:AA35"/>
    <mergeCell ref="Y36:AA36"/>
    <mergeCell ref="Y37:AA37"/>
    <mergeCell ref="Y38:AA38"/>
    <mergeCell ref="Y31:AA31"/>
    <mergeCell ref="Y32:AA32"/>
    <mergeCell ref="Y33:AA33"/>
    <mergeCell ref="Y34:AA34"/>
    <mergeCell ref="AE40:AH41"/>
    <mergeCell ref="AB40:AD41"/>
    <mergeCell ref="Y39:AA39"/>
    <mergeCell ref="Y3:AA3"/>
    <mergeCell ref="AB3:AD3"/>
    <mergeCell ref="AE18:AH19"/>
    <mergeCell ref="AE20:AH21"/>
    <mergeCell ref="AE22:AH23"/>
    <mergeCell ref="AE28:AH29"/>
    <mergeCell ref="AE24:AH25"/>
    <mergeCell ref="AE6:AH7"/>
    <mergeCell ref="AE8:AH9"/>
    <mergeCell ref="AE5:AH5"/>
    <mergeCell ref="AE10:AH11"/>
    <mergeCell ref="AE26:AH27"/>
    <mergeCell ref="Y7:AA7"/>
    <mergeCell ref="Y22:AA22"/>
    <mergeCell ref="Y23:AA23"/>
    <mergeCell ref="Y24:AA24"/>
    <mergeCell ref="Y25:AA25"/>
    <mergeCell ref="Y26:AA26"/>
    <mergeCell ref="AB8:AD8"/>
    <mergeCell ref="AB9:AD9"/>
    <mergeCell ref="AB27:AD27"/>
    <mergeCell ref="AB28:AD28"/>
    <mergeCell ref="AB29:AD29"/>
    <mergeCell ref="AE12:AH13"/>
    <mergeCell ref="AI26:AL27"/>
    <mergeCell ref="AE66:AH67"/>
    <mergeCell ref="AE68:AH69"/>
    <mergeCell ref="AI6:AL7"/>
    <mergeCell ref="AI8:AL9"/>
    <mergeCell ref="AI10:AL11"/>
    <mergeCell ref="AI12:AL13"/>
    <mergeCell ref="AI14:AL15"/>
    <mergeCell ref="AI16:AL17"/>
    <mergeCell ref="AI18:AL19"/>
    <mergeCell ref="AE38:AH39"/>
    <mergeCell ref="AE42:AH43"/>
    <mergeCell ref="AE44:AH45"/>
    <mergeCell ref="AE30:AH31"/>
    <mergeCell ref="AE32:AH33"/>
    <mergeCell ref="AE34:AH35"/>
    <mergeCell ref="AE36:AH37"/>
    <mergeCell ref="AI48:AL49"/>
    <mergeCell ref="AE50:AH51"/>
    <mergeCell ref="AI50:AL51"/>
    <mergeCell ref="AE52:AH53"/>
    <mergeCell ref="AI52:AL53"/>
    <mergeCell ref="AE54:AH55"/>
    <mergeCell ref="AE46:AH47"/>
    <mergeCell ref="AI5:AL5"/>
    <mergeCell ref="B2:AL2"/>
    <mergeCell ref="AE3:AH3"/>
    <mergeCell ref="Y4:AA4"/>
    <mergeCell ref="AB4:AD4"/>
    <mergeCell ref="AE4:AH4"/>
    <mergeCell ref="AI66:AL67"/>
    <mergeCell ref="AI68:AL69"/>
    <mergeCell ref="B3:H5"/>
    <mergeCell ref="I3:N5"/>
    <mergeCell ref="AI38:AL39"/>
    <mergeCell ref="AI40:AL41"/>
    <mergeCell ref="AI42:AL43"/>
    <mergeCell ref="AI3:AL3"/>
    <mergeCell ref="AI4:AL4"/>
    <mergeCell ref="AI28:AL29"/>
    <mergeCell ref="AI44:AL45"/>
    <mergeCell ref="AI30:AL31"/>
    <mergeCell ref="AI32:AL33"/>
    <mergeCell ref="AI34:AL35"/>
    <mergeCell ref="AI36:AL37"/>
    <mergeCell ref="AI20:AL21"/>
    <mergeCell ref="AI22:AL23"/>
    <mergeCell ref="AI24:AL25"/>
    <mergeCell ref="U12:U13"/>
    <mergeCell ref="U14:U15"/>
    <mergeCell ref="U16:U17"/>
    <mergeCell ref="U18:U19"/>
    <mergeCell ref="U20:U21"/>
    <mergeCell ref="U22:U23"/>
    <mergeCell ref="Q16:Q17"/>
    <mergeCell ref="S16:S17"/>
    <mergeCell ref="S12:S13"/>
    <mergeCell ref="Q12:Q13"/>
    <mergeCell ref="U24:U25"/>
    <mergeCell ref="Q18:Q19"/>
    <mergeCell ref="Q8:Q9"/>
    <mergeCell ref="O8:O9"/>
    <mergeCell ref="O40:O41"/>
    <mergeCell ref="S32:S33"/>
    <mergeCell ref="Q32:Q33"/>
    <mergeCell ref="R32:R33"/>
    <mergeCell ref="AB15:AD15"/>
    <mergeCell ref="AB16:AD16"/>
    <mergeCell ref="AB17:AD17"/>
    <mergeCell ref="Y11:AA11"/>
    <mergeCell ref="Y8:AA8"/>
    <mergeCell ref="Y9:AA9"/>
    <mergeCell ref="Y12:AA12"/>
    <mergeCell ref="Y13:AA13"/>
    <mergeCell ref="Y14:AA14"/>
    <mergeCell ref="Y15:AA15"/>
    <mergeCell ref="Y16:AA16"/>
    <mergeCell ref="Y17:AA17"/>
    <mergeCell ref="Y18:AA18"/>
    <mergeCell ref="Y19:AA19"/>
    <mergeCell ref="Y20:AA20"/>
    <mergeCell ref="Y21:AA21"/>
    <mergeCell ref="B46:H47"/>
    <mergeCell ref="I46:N47"/>
    <mergeCell ref="O46:O47"/>
    <mergeCell ref="Q46:Q47"/>
    <mergeCell ref="S46:S47"/>
    <mergeCell ref="AB18:AD18"/>
    <mergeCell ref="AB19:AD19"/>
    <mergeCell ref="AB20:AD20"/>
    <mergeCell ref="AB21:AD21"/>
    <mergeCell ref="AB22:AD22"/>
    <mergeCell ref="AB23:AD23"/>
    <mergeCell ref="AB24:AD24"/>
    <mergeCell ref="AB25:AD25"/>
    <mergeCell ref="AB26:AD26"/>
    <mergeCell ref="AB36:AD36"/>
    <mergeCell ref="AB37:AD37"/>
    <mergeCell ref="AB38:AD38"/>
    <mergeCell ref="AB39:AD39"/>
    <mergeCell ref="AB30:AD30"/>
    <mergeCell ref="AB31:AD31"/>
    <mergeCell ref="AB32:AD32"/>
    <mergeCell ref="AB33:AD33"/>
    <mergeCell ref="AB34:AD34"/>
    <mergeCell ref="AB35:AD35"/>
    <mergeCell ref="T26:T27"/>
    <mergeCell ref="T28:T29"/>
    <mergeCell ref="T30:T31"/>
    <mergeCell ref="T32:T33"/>
    <mergeCell ref="T34:T35"/>
    <mergeCell ref="T8:T9"/>
    <mergeCell ref="T10:T11"/>
    <mergeCell ref="T12:T13"/>
    <mergeCell ref="T14:T15"/>
    <mergeCell ref="T16:T17"/>
    <mergeCell ref="T18:T19"/>
    <mergeCell ref="T20:T21"/>
    <mergeCell ref="T22:T23"/>
    <mergeCell ref="T24:T25"/>
  </mergeCells>
  <phoneticPr fontId="0" type="noConversion"/>
  <pageMargins left="0.39370078740157483" right="0.39370078740157483" top="1.3779527559055118" bottom="0.39370078740157483" header="0" footer="0"/>
  <pageSetup paperSize="9" scale="80" fitToHeight="0" orientation="landscape" r:id="rId1"/>
  <headerFooter alignWithMargins="0"/>
  <rowBreaks count="1" manualBreakCount="1">
    <brk id="48" max="36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 codeName="Plan2"/>
  <dimension ref="B1:AK47"/>
  <sheetViews>
    <sheetView zoomScale="78" zoomScaleNormal="78" workbookViewId="0">
      <selection activeCell="B40" sqref="B40:Z40"/>
    </sheetView>
  </sheetViews>
  <sheetFormatPr defaultRowHeight="12.75"/>
  <cols>
    <col min="1" max="1" width="1.5" style="17" customWidth="1"/>
    <col min="2" max="2" width="28.33203125" style="17" customWidth="1"/>
    <col min="3" max="3" width="11.33203125" style="17" customWidth="1"/>
    <col min="4" max="5" width="8.5" style="17" customWidth="1"/>
    <col min="6" max="6" width="9.33203125" style="17"/>
    <col min="7" max="7" width="9.6640625" style="17" customWidth="1"/>
    <col min="8" max="8" width="9.1640625" style="17" customWidth="1"/>
    <col min="9" max="9" width="8.83203125" style="17" customWidth="1"/>
    <col min="10" max="10" width="10" style="17" customWidth="1"/>
    <col min="11" max="11" width="6.1640625" style="17" customWidth="1"/>
    <col min="12" max="12" width="5" style="17" customWidth="1"/>
    <col min="13" max="13" width="5.1640625" style="17" customWidth="1"/>
    <col min="14" max="15" width="4.6640625" style="17" customWidth="1"/>
    <col min="16" max="16" width="4.5" style="17" customWidth="1"/>
    <col min="17" max="20" width="4.6640625" style="17" customWidth="1"/>
    <col min="21" max="21" width="5" style="17" customWidth="1"/>
    <col min="22" max="22" width="13.83203125" style="17" hidden="1" customWidth="1"/>
    <col min="23" max="23" width="23.1640625" style="17" hidden="1" customWidth="1"/>
    <col min="24" max="24" width="9.6640625" style="17" customWidth="1"/>
    <col min="25" max="25" width="12.6640625" style="17" customWidth="1"/>
    <col min="26" max="26" width="13.83203125" style="17" customWidth="1"/>
    <col min="27" max="27" width="4.33203125" style="17" hidden="1" customWidth="1"/>
    <col min="28" max="28" width="6.1640625" style="17" hidden="1" customWidth="1"/>
    <col min="29" max="29" width="13.5" style="17" customWidth="1"/>
    <col min="30" max="30" width="14.33203125" style="17" customWidth="1"/>
    <col min="31" max="31" width="13.5" style="17" customWidth="1"/>
    <col min="32" max="32" width="13" style="17" hidden="1" customWidth="1"/>
    <col min="33" max="16384" width="9.33203125" style="17"/>
  </cols>
  <sheetData>
    <row r="1" spans="2:37" ht="19.5">
      <c r="B1" s="378" t="s">
        <v>76</v>
      </c>
      <c r="C1" s="378"/>
      <c r="D1" s="378"/>
      <c r="E1" s="378"/>
      <c r="F1" s="378"/>
      <c r="G1" s="378"/>
      <c r="H1" s="378"/>
      <c r="I1" s="378"/>
      <c r="J1" s="378"/>
      <c r="K1" s="378"/>
      <c r="L1" s="378"/>
      <c r="M1" s="378"/>
      <c r="N1" s="378"/>
      <c r="O1" s="378"/>
      <c r="P1" s="378"/>
      <c r="Q1" s="378"/>
      <c r="R1" s="378"/>
      <c r="S1" s="378"/>
      <c r="T1" s="378"/>
      <c r="U1" s="378"/>
      <c r="V1" s="378"/>
      <c r="W1" s="378"/>
      <c r="X1" s="378"/>
      <c r="Y1" s="378"/>
      <c r="Z1" s="378"/>
      <c r="AA1" s="173"/>
      <c r="AB1" s="173"/>
      <c r="AC1" s="173"/>
      <c r="AD1" s="173"/>
      <c r="AE1" s="173"/>
      <c r="AF1" s="173"/>
    </row>
    <row r="2" spans="2:37" ht="6.75" customHeight="1" thickBot="1"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</row>
    <row r="3" spans="2:37" s="19" customFormat="1" ht="12.75" customHeight="1">
      <c r="B3" s="383" t="s">
        <v>14</v>
      </c>
      <c r="C3" s="119" t="s">
        <v>72</v>
      </c>
      <c r="D3" s="160"/>
      <c r="E3" s="390" t="s">
        <v>13</v>
      </c>
      <c r="F3" s="390"/>
      <c r="G3" s="390"/>
      <c r="H3" s="390"/>
      <c r="I3" s="390"/>
      <c r="J3" s="391"/>
      <c r="K3" s="56" t="s">
        <v>15</v>
      </c>
      <c r="L3" s="392" t="s">
        <v>63</v>
      </c>
      <c r="M3" s="393"/>
      <c r="N3" s="393"/>
      <c r="O3" s="393"/>
      <c r="P3" s="394"/>
      <c r="Q3" s="392" t="s">
        <v>66</v>
      </c>
      <c r="R3" s="393"/>
      <c r="S3" s="393"/>
      <c r="T3" s="393"/>
      <c r="U3" s="393"/>
      <c r="V3" s="122"/>
      <c r="W3" s="123"/>
      <c r="X3" s="116" t="s">
        <v>69</v>
      </c>
      <c r="Y3" s="388" t="s">
        <v>51</v>
      </c>
      <c r="Z3" s="389"/>
      <c r="AA3" s="122"/>
      <c r="AB3" s="122"/>
      <c r="AC3" s="379"/>
      <c r="AD3" s="379"/>
      <c r="AE3" s="141"/>
      <c r="AF3" s="133" t="s">
        <v>16</v>
      </c>
      <c r="AG3" s="379"/>
      <c r="AH3" s="379"/>
      <c r="AI3" s="379"/>
      <c r="AJ3" s="379"/>
      <c r="AK3" s="379"/>
    </row>
    <row r="4" spans="2:37" s="19" customFormat="1" ht="12.75" customHeight="1">
      <c r="B4" s="384"/>
      <c r="C4" s="43" t="s">
        <v>73</v>
      </c>
      <c r="D4" s="20"/>
      <c r="E4" s="63">
        <v>7.0685834000000003E-2</v>
      </c>
      <c r="F4" s="62">
        <v>0.19634953999999999</v>
      </c>
      <c r="G4" s="53">
        <v>0.44178600000000001</v>
      </c>
      <c r="H4" s="53">
        <v>0.78539800000000004</v>
      </c>
      <c r="I4" s="53">
        <v>1.1309733</v>
      </c>
      <c r="J4" s="58">
        <v>1.5393804</v>
      </c>
      <c r="K4" s="57"/>
      <c r="L4" s="372" t="s">
        <v>64</v>
      </c>
      <c r="M4" s="373"/>
      <c r="N4" s="373"/>
      <c r="O4" s="373"/>
      <c r="P4" s="395"/>
      <c r="Q4" s="372" t="s">
        <v>64</v>
      </c>
      <c r="R4" s="373"/>
      <c r="S4" s="373"/>
      <c r="T4" s="373"/>
      <c r="U4" s="373"/>
      <c r="V4" s="115"/>
      <c r="W4" s="118"/>
      <c r="X4" s="117" t="s">
        <v>64</v>
      </c>
      <c r="Y4" s="163">
        <v>0.7</v>
      </c>
      <c r="Z4" s="163">
        <v>0.3</v>
      </c>
      <c r="AA4" s="118"/>
      <c r="AB4" s="117"/>
      <c r="AC4" s="142"/>
      <c r="AD4" s="142"/>
      <c r="AE4" s="141"/>
      <c r="AF4" s="24"/>
      <c r="AG4" s="379"/>
      <c r="AH4" s="379"/>
      <c r="AI4" s="379"/>
      <c r="AJ4" s="379"/>
      <c r="AK4" s="379"/>
    </row>
    <row r="5" spans="2:37" s="19" customFormat="1" ht="11.25" customHeight="1">
      <c r="B5" s="385"/>
      <c r="C5" s="43" t="s">
        <v>74</v>
      </c>
      <c r="D5" s="20"/>
      <c r="E5" s="63">
        <v>0.72</v>
      </c>
      <c r="F5" s="62">
        <v>1.53</v>
      </c>
      <c r="G5" s="53">
        <v>2.34</v>
      </c>
      <c r="H5" s="53">
        <v>3.15</v>
      </c>
      <c r="I5" s="53">
        <v>4.4800000000000004</v>
      </c>
      <c r="J5" s="58">
        <v>5.04</v>
      </c>
      <c r="K5" s="57" t="s">
        <v>17</v>
      </c>
      <c r="L5" s="372" t="s">
        <v>65</v>
      </c>
      <c r="M5" s="373"/>
      <c r="N5" s="373"/>
      <c r="O5" s="373"/>
      <c r="P5" s="395"/>
      <c r="Q5" s="374" t="s">
        <v>67</v>
      </c>
      <c r="R5" s="375"/>
      <c r="S5" s="375"/>
      <c r="T5" s="375"/>
      <c r="U5" s="375"/>
      <c r="V5" s="375"/>
      <c r="W5" s="376"/>
      <c r="X5" s="125" t="s">
        <v>68</v>
      </c>
      <c r="Y5" s="164"/>
      <c r="Z5" s="164"/>
      <c r="AA5" s="124"/>
      <c r="AB5" s="124"/>
      <c r="AC5" s="379"/>
      <c r="AD5" s="379"/>
      <c r="AE5" s="141"/>
      <c r="AF5" s="121" t="s">
        <v>18</v>
      </c>
      <c r="AG5" s="50"/>
      <c r="AH5" s="50"/>
      <c r="AI5" s="50"/>
      <c r="AJ5" s="50"/>
      <c r="AK5" s="50"/>
    </row>
    <row r="6" spans="2:37" s="19" customFormat="1" ht="13.5" customHeight="1" thickBot="1">
      <c r="B6" s="385"/>
      <c r="C6" s="52" t="s">
        <v>75</v>
      </c>
      <c r="D6" s="21"/>
      <c r="E6" s="174" t="s">
        <v>36</v>
      </c>
      <c r="F6" s="175" t="s">
        <v>35</v>
      </c>
      <c r="G6" s="176" t="s">
        <v>34</v>
      </c>
      <c r="H6" s="176" t="s">
        <v>33</v>
      </c>
      <c r="I6" s="176" t="s">
        <v>32</v>
      </c>
      <c r="J6" s="177" t="s">
        <v>31</v>
      </c>
      <c r="K6" s="178" t="s">
        <v>19</v>
      </c>
      <c r="L6" s="179">
        <v>40</v>
      </c>
      <c r="M6" s="179">
        <v>60</v>
      </c>
      <c r="N6" s="179">
        <v>80</v>
      </c>
      <c r="O6" s="179">
        <v>100</v>
      </c>
      <c r="P6" s="179">
        <v>120</v>
      </c>
      <c r="Q6" s="180">
        <v>40</v>
      </c>
      <c r="R6" s="180">
        <v>60</v>
      </c>
      <c r="S6" s="180">
        <v>80</v>
      </c>
      <c r="T6" s="180">
        <v>100</v>
      </c>
      <c r="U6" s="180">
        <v>120</v>
      </c>
      <c r="V6" s="24"/>
      <c r="W6" s="25"/>
      <c r="X6" s="23"/>
      <c r="Y6" s="22" t="s">
        <v>70</v>
      </c>
      <c r="Z6" s="22" t="s">
        <v>71</v>
      </c>
      <c r="AA6" s="25"/>
      <c r="AB6" s="23"/>
      <c r="AC6" s="51"/>
      <c r="AD6" s="51"/>
      <c r="AE6" s="141"/>
      <c r="AF6" s="121" t="s">
        <v>20</v>
      </c>
      <c r="AG6" s="51"/>
      <c r="AH6" s="51"/>
      <c r="AI6" s="51"/>
      <c r="AJ6" s="51"/>
      <c r="AK6" s="51"/>
    </row>
    <row r="7" spans="2:37" s="26" customFormat="1" ht="12">
      <c r="B7" s="27" t="s">
        <v>77</v>
      </c>
      <c r="C7" s="28">
        <f t="shared" ref="C7:C23" si="0">(E7*$E$5)+(F7*$F$5)+(G7*$G$5)+(H7*$H$5)+(I7*$I$5)+(J7*$J$5)</f>
        <v>1012.6800000000001</v>
      </c>
      <c r="D7" s="61">
        <f>(E7*E$4)+(F7*F$4)+(G7*G$4)+(H7*H$4)+(I7*I$4)+(J7*J$4)</f>
        <v>232.87051124000001</v>
      </c>
      <c r="E7" s="61"/>
      <c r="F7" s="78">
        <v>106</v>
      </c>
      <c r="G7" s="78"/>
      <c r="H7" s="78">
        <v>270</v>
      </c>
      <c r="I7" s="78"/>
      <c r="J7" s="78"/>
      <c r="K7" s="72">
        <v>14</v>
      </c>
      <c r="L7" s="72">
        <v>2</v>
      </c>
      <c r="M7" s="72"/>
      <c r="N7" s="72">
        <v>4</v>
      </c>
      <c r="O7" s="72"/>
      <c r="P7" s="72"/>
      <c r="Q7" s="72"/>
      <c r="R7" s="72"/>
      <c r="S7" s="72">
        <v>4</v>
      </c>
      <c r="T7" s="120"/>
      <c r="U7" s="72"/>
      <c r="V7" s="74"/>
      <c r="W7" s="74"/>
      <c r="X7" s="72"/>
      <c r="Y7" s="70">
        <f>(C7-D7)*Y$4</f>
        <v>545.86664213199992</v>
      </c>
      <c r="Z7" s="161">
        <f>(C7-D7)*Z$4</f>
        <v>233.94284662799998</v>
      </c>
      <c r="AA7" s="155"/>
      <c r="AB7" s="126"/>
      <c r="AC7" s="143"/>
      <c r="AD7" s="144"/>
      <c r="AE7" s="145"/>
      <c r="AF7" s="134"/>
    </row>
    <row r="8" spans="2:37" s="26" customFormat="1" ht="12">
      <c r="B8" s="27" t="s">
        <v>78</v>
      </c>
      <c r="C8" s="28">
        <f t="shared" si="0"/>
        <v>312.12</v>
      </c>
      <c r="D8" s="61">
        <f t="shared" ref="D8:D23" si="1">(E8*E$4)+(F8*F$4)+(G8*G$4)+(H8*H$4)+(I8*I$4)+(J8*J$4)</f>
        <v>40.055306160000001</v>
      </c>
      <c r="E8" s="60"/>
      <c r="F8" s="70">
        <v>204</v>
      </c>
      <c r="G8" s="70"/>
      <c r="H8" s="29"/>
      <c r="I8" s="29"/>
      <c r="J8" s="29"/>
      <c r="K8" s="72">
        <v>6</v>
      </c>
      <c r="L8" s="72">
        <v>3</v>
      </c>
      <c r="M8" s="72"/>
      <c r="N8" s="72"/>
      <c r="O8" s="72"/>
      <c r="P8" s="72"/>
      <c r="Q8" s="72"/>
      <c r="R8" s="72"/>
      <c r="S8" s="72"/>
      <c r="T8" s="72"/>
      <c r="U8" s="72"/>
      <c r="V8" s="74"/>
      <c r="W8" s="74"/>
      <c r="X8" s="72"/>
      <c r="Y8" s="70">
        <f t="shared" ref="Y8:Y23" si="2">(C8-D8)*Y$4</f>
        <v>190.44528568800001</v>
      </c>
      <c r="Z8" s="161">
        <f t="shared" ref="Z8:Z23" si="3">(C8-D8)*Z$4</f>
        <v>81.619408152000005</v>
      </c>
      <c r="AA8" s="155"/>
      <c r="AB8" s="126"/>
      <c r="AC8" s="143"/>
      <c r="AD8" s="144"/>
      <c r="AE8" s="146"/>
      <c r="AF8" s="135"/>
    </row>
    <row r="9" spans="2:37" s="26" customFormat="1" ht="12">
      <c r="B9" s="202" t="s">
        <v>79</v>
      </c>
      <c r="C9" s="203">
        <f t="shared" si="0"/>
        <v>220.32</v>
      </c>
      <c r="D9" s="204">
        <f t="shared" si="1"/>
        <v>28.274333759999998</v>
      </c>
      <c r="E9" s="205"/>
      <c r="F9" s="206">
        <v>144</v>
      </c>
      <c r="G9" s="206"/>
      <c r="H9" s="206"/>
      <c r="I9" s="206"/>
      <c r="J9" s="206"/>
      <c r="K9" s="208">
        <v>6</v>
      </c>
      <c r="L9" s="208">
        <v>3</v>
      </c>
      <c r="M9" s="208"/>
      <c r="N9" s="208"/>
      <c r="O9" s="208"/>
      <c r="P9" s="208"/>
      <c r="Q9" s="208"/>
      <c r="R9" s="208"/>
      <c r="S9" s="208"/>
      <c r="T9" s="208"/>
      <c r="U9" s="208"/>
      <c r="V9" s="212"/>
      <c r="W9" s="212"/>
      <c r="X9" s="208"/>
      <c r="Y9" s="206">
        <f t="shared" si="2"/>
        <v>134.43196636799999</v>
      </c>
      <c r="Z9" s="213">
        <f t="shared" si="3"/>
        <v>57.613699871999998</v>
      </c>
      <c r="AA9" s="155"/>
      <c r="AB9" s="126"/>
      <c r="AC9" s="143"/>
      <c r="AD9" s="144"/>
      <c r="AE9" s="145"/>
      <c r="AF9" s="135"/>
    </row>
    <row r="10" spans="2:37" s="26" customFormat="1" ht="12">
      <c r="B10" s="27" t="s">
        <v>80</v>
      </c>
      <c r="C10" s="28">
        <f t="shared" si="0"/>
        <v>258.57</v>
      </c>
      <c r="D10" s="61">
        <f t="shared" si="1"/>
        <v>33.183072259999996</v>
      </c>
      <c r="E10" s="60"/>
      <c r="F10" s="70">
        <v>169</v>
      </c>
      <c r="G10" s="29"/>
      <c r="H10" s="29"/>
      <c r="I10" s="29"/>
      <c r="J10" s="29"/>
      <c r="K10" s="72">
        <v>6</v>
      </c>
      <c r="L10" s="72">
        <v>1</v>
      </c>
      <c r="M10" s="72"/>
      <c r="N10" s="72"/>
      <c r="O10" s="72"/>
      <c r="P10" s="72"/>
      <c r="Q10" s="72">
        <v>2</v>
      </c>
      <c r="R10" s="72"/>
      <c r="S10" s="72"/>
      <c r="T10" s="72"/>
      <c r="U10" s="31"/>
      <c r="V10" s="30"/>
      <c r="W10" s="30"/>
      <c r="X10" s="31"/>
      <c r="Y10" s="70">
        <f t="shared" si="2"/>
        <v>157.77084941799998</v>
      </c>
      <c r="Z10" s="161">
        <f t="shared" si="3"/>
        <v>67.616078321999993</v>
      </c>
      <c r="AA10" s="155"/>
      <c r="AB10" s="126"/>
      <c r="AC10" s="143"/>
      <c r="AD10" s="144"/>
      <c r="AE10" s="146"/>
      <c r="AF10" s="135"/>
    </row>
    <row r="11" spans="2:37" s="26" customFormat="1" ht="12">
      <c r="B11" s="27" t="s">
        <v>81</v>
      </c>
      <c r="C11" s="28">
        <f t="shared" si="0"/>
        <v>192.78</v>
      </c>
      <c r="D11" s="61">
        <f t="shared" si="1"/>
        <v>24.740042039999999</v>
      </c>
      <c r="E11" s="60"/>
      <c r="F11" s="29">
        <v>126</v>
      </c>
      <c r="G11" s="29"/>
      <c r="H11" s="29"/>
      <c r="I11" s="29"/>
      <c r="J11" s="29"/>
      <c r="K11" s="31">
        <v>4</v>
      </c>
      <c r="L11" s="31">
        <v>1</v>
      </c>
      <c r="M11" s="31"/>
      <c r="N11" s="31"/>
      <c r="O11" s="31"/>
      <c r="P11" s="31"/>
      <c r="Q11" s="31">
        <v>1</v>
      </c>
      <c r="R11" s="31"/>
      <c r="S11" s="31"/>
      <c r="T11" s="31"/>
      <c r="U11" s="31"/>
      <c r="V11" s="30"/>
      <c r="W11" s="30"/>
      <c r="X11" s="31"/>
      <c r="Y11" s="70">
        <f t="shared" si="2"/>
        <v>117.627970572</v>
      </c>
      <c r="Z11" s="161">
        <f t="shared" si="3"/>
        <v>50.411987388</v>
      </c>
      <c r="AA11" s="155"/>
      <c r="AB11" s="126"/>
      <c r="AC11" s="143"/>
      <c r="AD11" s="144"/>
      <c r="AE11" s="146"/>
      <c r="AF11" s="135"/>
    </row>
    <row r="12" spans="2:37" s="26" customFormat="1" ht="12">
      <c r="B12" s="27" t="s">
        <v>82</v>
      </c>
      <c r="C12" s="28">
        <f t="shared" si="0"/>
        <v>116.28</v>
      </c>
      <c r="D12" s="61">
        <f t="shared" si="1"/>
        <v>14.922565039999999</v>
      </c>
      <c r="E12" s="60"/>
      <c r="F12" s="70">
        <v>76</v>
      </c>
      <c r="G12" s="29"/>
      <c r="H12" s="29"/>
      <c r="I12" s="29"/>
      <c r="J12" s="29"/>
      <c r="K12" s="72">
        <v>4</v>
      </c>
      <c r="L12" s="72">
        <v>1</v>
      </c>
      <c r="M12" s="72"/>
      <c r="N12" s="72"/>
      <c r="O12" s="46"/>
      <c r="P12" s="46"/>
      <c r="Q12" s="72">
        <v>1</v>
      </c>
      <c r="R12" s="46"/>
      <c r="S12" s="46"/>
      <c r="T12" s="46"/>
      <c r="U12" s="46"/>
      <c r="V12" s="30"/>
      <c r="W12" s="30"/>
      <c r="X12" s="31"/>
      <c r="Y12" s="29">
        <f t="shared" si="2"/>
        <v>70.950204471999996</v>
      </c>
      <c r="Z12" s="181">
        <f t="shared" si="3"/>
        <v>30.407230488</v>
      </c>
      <c r="AA12" s="155"/>
      <c r="AB12" s="126"/>
      <c r="AC12" s="143"/>
      <c r="AD12" s="144"/>
      <c r="AE12" s="146"/>
      <c r="AF12" s="135"/>
    </row>
    <row r="13" spans="2:37" s="26" customFormat="1" ht="12">
      <c r="B13" s="27" t="s">
        <v>83</v>
      </c>
      <c r="C13" s="28">
        <f t="shared" si="0"/>
        <v>134.64000000000001</v>
      </c>
      <c r="D13" s="61">
        <f t="shared" si="1"/>
        <v>17.278759519999998</v>
      </c>
      <c r="E13" s="60"/>
      <c r="F13" s="70">
        <v>88</v>
      </c>
      <c r="G13" s="44"/>
      <c r="H13" s="29"/>
      <c r="I13" s="29"/>
      <c r="J13" s="29"/>
      <c r="K13" s="72">
        <v>4</v>
      </c>
      <c r="L13" s="72">
        <v>2</v>
      </c>
      <c r="M13" s="72"/>
      <c r="N13" s="72"/>
      <c r="O13" s="46"/>
      <c r="P13" s="46"/>
      <c r="Q13" s="46"/>
      <c r="R13" s="46"/>
      <c r="S13" s="46"/>
      <c r="T13" s="46"/>
      <c r="U13" s="46"/>
      <c r="V13" s="30"/>
      <c r="W13" s="30"/>
      <c r="X13" s="31"/>
      <c r="Y13" s="29">
        <f t="shared" si="2"/>
        <v>82.152868336000012</v>
      </c>
      <c r="Z13" s="181">
        <f t="shared" si="3"/>
        <v>35.208372144000002</v>
      </c>
      <c r="AA13" s="155"/>
      <c r="AB13" s="126"/>
      <c r="AC13" s="143"/>
      <c r="AD13" s="144"/>
      <c r="AE13" s="146"/>
      <c r="AF13" s="135"/>
    </row>
    <row r="14" spans="2:37" s="26" customFormat="1" ht="12">
      <c r="B14" s="27" t="s">
        <v>84</v>
      </c>
      <c r="C14" s="28">
        <f t="shared" si="0"/>
        <v>563.22</v>
      </c>
      <c r="D14" s="61">
        <f t="shared" si="1"/>
        <v>104.11423895999999</v>
      </c>
      <c r="E14" s="60"/>
      <c r="F14" s="70">
        <v>24</v>
      </c>
      <c r="G14" s="70">
        <v>225</v>
      </c>
      <c r="H14" s="29"/>
      <c r="I14" s="29"/>
      <c r="J14" s="29"/>
      <c r="K14" s="72">
        <v>6</v>
      </c>
      <c r="L14" s="72"/>
      <c r="M14" s="72">
        <v>2</v>
      </c>
      <c r="N14" s="72"/>
      <c r="O14" s="72"/>
      <c r="P14" s="72"/>
      <c r="Q14" s="72"/>
      <c r="R14" s="72">
        <v>2</v>
      </c>
      <c r="S14" s="72"/>
      <c r="T14" s="72"/>
      <c r="U14" s="72"/>
      <c r="V14" s="30"/>
      <c r="W14" s="30"/>
      <c r="X14" s="31"/>
      <c r="Y14" s="29">
        <f t="shared" si="2"/>
        <v>321.37403272800003</v>
      </c>
      <c r="Z14" s="181">
        <f t="shared" si="3"/>
        <v>137.731728312</v>
      </c>
      <c r="AA14" s="155"/>
      <c r="AB14" s="126"/>
      <c r="AC14" s="143"/>
      <c r="AD14" s="144"/>
      <c r="AE14" s="146"/>
      <c r="AF14" s="135"/>
    </row>
    <row r="15" spans="2:37" s="26" customFormat="1" ht="12">
      <c r="B15" s="27" t="s">
        <v>85</v>
      </c>
      <c r="C15" s="28">
        <f t="shared" si="0"/>
        <v>0</v>
      </c>
      <c r="D15" s="61">
        <f t="shared" si="1"/>
        <v>0</v>
      </c>
      <c r="E15" s="60"/>
      <c r="F15" s="70"/>
      <c r="G15" s="70"/>
      <c r="H15" s="29"/>
      <c r="I15" s="29"/>
      <c r="J15" s="29"/>
      <c r="K15" s="72"/>
      <c r="L15" s="72"/>
      <c r="M15" s="72"/>
      <c r="N15" s="72"/>
      <c r="O15" s="72"/>
      <c r="P15" s="72"/>
      <c r="Q15" s="72"/>
      <c r="R15" s="72"/>
      <c r="S15" s="72"/>
      <c r="T15" s="72"/>
      <c r="U15" s="72"/>
      <c r="V15" s="30"/>
      <c r="W15" s="30"/>
      <c r="X15" s="31"/>
      <c r="Y15" s="29">
        <f t="shared" si="2"/>
        <v>0</v>
      </c>
      <c r="Z15" s="181">
        <f t="shared" si="3"/>
        <v>0</v>
      </c>
      <c r="AA15" s="155"/>
      <c r="AB15" s="126"/>
      <c r="AC15" s="143"/>
      <c r="AD15" s="144"/>
      <c r="AE15" s="146"/>
      <c r="AF15" s="135"/>
    </row>
    <row r="16" spans="2:37" s="26" customFormat="1" ht="12">
      <c r="B16" s="27" t="s">
        <v>86</v>
      </c>
      <c r="C16" s="28">
        <f t="shared" si="0"/>
        <v>0</v>
      </c>
      <c r="D16" s="61">
        <f t="shared" si="1"/>
        <v>0</v>
      </c>
      <c r="E16" s="60"/>
      <c r="F16" s="70"/>
      <c r="G16" s="70"/>
      <c r="H16" s="29"/>
      <c r="I16" s="44"/>
      <c r="J16" s="29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30"/>
      <c r="W16" s="30"/>
      <c r="X16" s="72"/>
      <c r="Y16" s="29">
        <f t="shared" si="2"/>
        <v>0</v>
      </c>
      <c r="Z16" s="181">
        <f t="shared" si="3"/>
        <v>0</v>
      </c>
      <c r="AA16" s="155"/>
      <c r="AB16" s="126"/>
      <c r="AC16" s="143"/>
      <c r="AD16" s="144"/>
      <c r="AE16" s="145"/>
      <c r="AF16" s="135"/>
    </row>
    <row r="17" spans="2:37" s="26" customFormat="1" ht="12">
      <c r="B17" s="27" t="s">
        <v>87</v>
      </c>
      <c r="C17" s="28">
        <f t="shared" si="0"/>
        <v>162.18</v>
      </c>
      <c r="D17" s="61">
        <f t="shared" si="1"/>
        <v>20.81305124</v>
      </c>
      <c r="E17" s="60"/>
      <c r="F17" s="70">
        <v>106</v>
      </c>
      <c r="G17" s="44"/>
      <c r="H17" s="44"/>
      <c r="I17" s="29"/>
      <c r="J17" s="29"/>
      <c r="K17" s="72">
        <v>4</v>
      </c>
      <c r="L17" s="72">
        <v>1</v>
      </c>
      <c r="M17" s="72"/>
      <c r="N17" s="72"/>
      <c r="O17" s="72"/>
      <c r="P17" s="72"/>
      <c r="Q17" s="72">
        <v>1</v>
      </c>
      <c r="R17" s="72"/>
      <c r="S17" s="72"/>
      <c r="T17" s="72"/>
      <c r="U17" s="72"/>
      <c r="V17" s="30"/>
      <c r="W17" s="30"/>
      <c r="X17" s="31"/>
      <c r="Y17" s="29">
        <f t="shared" si="2"/>
        <v>98.956864132000007</v>
      </c>
      <c r="Z17" s="181">
        <f t="shared" si="3"/>
        <v>42.410084628</v>
      </c>
      <c r="AA17" s="155"/>
      <c r="AB17" s="126"/>
      <c r="AC17" s="143"/>
      <c r="AD17" s="144"/>
      <c r="AE17" s="146"/>
      <c r="AF17" s="135"/>
    </row>
    <row r="18" spans="2:37" s="26" customFormat="1" ht="12">
      <c r="B18" s="27" t="s">
        <v>88</v>
      </c>
      <c r="C18" s="28">
        <f t="shared" si="0"/>
        <v>65.790000000000006</v>
      </c>
      <c r="D18" s="61">
        <f t="shared" si="1"/>
        <v>8.4430302199999989</v>
      </c>
      <c r="E18" s="60"/>
      <c r="F18" s="70">
        <v>43</v>
      </c>
      <c r="G18" s="29"/>
      <c r="H18" s="29"/>
      <c r="I18" s="29"/>
      <c r="J18" s="29"/>
      <c r="K18" s="72">
        <v>2</v>
      </c>
      <c r="L18" s="72">
        <v>1</v>
      </c>
      <c r="M18" s="72"/>
      <c r="N18" s="72"/>
      <c r="O18" s="72"/>
      <c r="P18" s="72"/>
      <c r="Q18" s="72"/>
      <c r="R18" s="72"/>
      <c r="S18" s="72"/>
      <c r="T18" s="72"/>
      <c r="U18" s="72"/>
      <c r="V18" s="30"/>
      <c r="W18" s="30"/>
      <c r="X18" s="31"/>
      <c r="Y18" s="29">
        <f t="shared" si="2"/>
        <v>40.142878846000002</v>
      </c>
      <c r="Z18" s="181">
        <f t="shared" si="3"/>
        <v>17.204090934000003</v>
      </c>
      <c r="AA18" s="155"/>
      <c r="AB18" s="126"/>
      <c r="AC18" s="143"/>
      <c r="AD18" s="144"/>
      <c r="AE18" s="146"/>
      <c r="AF18" s="135"/>
    </row>
    <row r="19" spans="2:37" s="26" customFormat="1" ht="12">
      <c r="B19" s="27" t="s">
        <v>89</v>
      </c>
      <c r="C19" s="28">
        <f t="shared" si="0"/>
        <v>0</v>
      </c>
      <c r="D19" s="61">
        <f t="shared" si="1"/>
        <v>0</v>
      </c>
      <c r="E19" s="60"/>
      <c r="F19" s="70"/>
      <c r="G19" s="29"/>
      <c r="H19" s="29"/>
      <c r="I19" s="29"/>
      <c r="J19" s="29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30"/>
      <c r="W19" s="30"/>
      <c r="X19" s="31"/>
      <c r="Y19" s="29">
        <f t="shared" si="2"/>
        <v>0</v>
      </c>
      <c r="Z19" s="181">
        <f t="shared" si="3"/>
        <v>0</v>
      </c>
      <c r="AA19" s="155"/>
      <c r="AB19" s="126"/>
      <c r="AC19" s="143"/>
      <c r="AD19" s="144"/>
      <c r="AE19" s="146"/>
      <c r="AF19" s="135"/>
    </row>
    <row r="20" spans="2:37" s="26" customFormat="1" ht="12">
      <c r="B20" s="27" t="s">
        <v>90</v>
      </c>
      <c r="C20" s="28">
        <f t="shared" si="0"/>
        <v>116.28</v>
      </c>
      <c r="D20" s="61">
        <f t="shared" si="1"/>
        <v>14.922565039999999</v>
      </c>
      <c r="E20" s="60"/>
      <c r="F20" s="70">
        <v>76</v>
      </c>
      <c r="G20" s="29"/>
      <c r="H20" s="44"/>
      <c r="I20" s="29"/>
      <c r="J20" s="29"/>
      <c r="K20" s="72">
        <v>2</v>
      </c>
      <c r="L20" s="72">
        <v>1</v>
      </c>
      <c r="M20" s="72"/>
      <c r="N20" s="72"/>
      <c r="O20" s="72"/>
      <c r="P20" s="72"/>
      <c r="Q20" s="72"/>
      <c r="R20" s="72"/>
      <c r="S20" s="72"/>
      <c r="T20" s="72"/>
      <c r="U20" s="72"/>
      <c r="V20" s="30"/>
      <c r="W20" s="30"/>
      <c r="X20" s="31"/>
      <c r="Y20" s="29">
        <f t="shared" si="2"/>
        <v>70.950204471999996</v>
      </c>
      <c r="Z20" s="181">
        <f t="shared" si="3"/>
        <v>30.407230488</v>
      </c>
      <c r="AA20" s="155"/>
      <c r="AB20" s="126"/>
      <c r="AC20" s="143"/>
      <c r="AD20" s="144"/>
      <c r="AE20" s="146"/>
      <c r="AF20" s="135"/>
    </row>
    <row r="21" spans="2:37" s="26" customFormat="1" ht="12">
      <c r="B21" s="202" t="s">
        <v>91</v>
      </c>
      <c r="C21" s="203">
        <f t="shared" si="0"/>
        <v>220.32</v>
      </c>
      <c r="D21" s="204">
        <f t="shared" si="1"/>
        <v>28.274333759999998</v>
      </c>
      <c r="E21" s="205"/>
      <c r="F21" s="206">
        <v>144</v>
      </c>
      <c r="G21" s="207"/>
      <c r="H21" s="207"/>
      <c r="I21" s="207"/>
      <c r="J21" s="207"/>
      <c r="K21" s="208">
        <v>6</v>
      </c>
      <c r="L21" s="208">
        <v>3</v>
      </c>
      <c r="M21" s="208"/>
      <c r="N21" s="208"/>
      <c r="O21" s="208"/>
      <c r="P21" s="208"/>
      <c r="Q21" s="208"/>
      <c r="R21" s="208"/>
      <c r="S21" s="208"/>
      <c r="T21" s="208"/>
      <c r="U21" s="208"/>
      <c r="V21" s="209"/>
      <c r="W21" s="209"/>
      <c r="X21" s="210"/>
      <c r="Y21" s="207">
        <f t="shared" si="2"/>
        <v>134.43196636799999</v>
      </c>
      <c r="Z21" s="211">
        <f t="shared" si="3"/>
        <v>57.613699871999998</v>
      </c>
      <c r="AA21" s="155"/>
      <c r="AB21" s="126"/>
      <c r="AC21" s="143"/>
      <c r="AD21" s="144"/>
      <c r="AE21" s="146"/>
      <c r="AF21" s="135"/>
    </row>
    <row r="22" spans="2:37" s="32" customFormat="1" ht="12" customHeight="1">
      <c r="B22" s="33"/>
      <c r="C22" s="28"/>
      <c r="D22" s="61"/>
      <c r="E22" s="60"/>
      <c r="F22" s="71"/>
      <c r="G22" s="71"/>
      <c r="H22" s="34"/>
      <c r="I22" s="34"/>
      <c r="J22" s="34"/>
      <c r="K22" s="73"/>
      <c r="L22" s="73"/>
      <c r="M22" s="73"/>
      <c r="N22" s="73"/>
      <c r="O22" s="73"/>
      <c r="P22" s="73"/>
      <c r="Q22" s="73"/>
      <c r="R22" s="73"/>
      <c r="S22" s="73"/>
      <c r="T22" s="73"/>
      <c r="U22" s="73"/>
      <c r="V22" s="35"/>
      <c r="W22" s="35"/>
      <c r="X22" s="47"/>
      <c r="Y22" s="71">
        <f t="shared" si="2"/>
        <v>0</v>
      </c>
      <c r="Z22" s="182">
        <f t="shared" si="3"/>
        <v>0</v>
      </c>
      <c r="AA22" s="156"/>
      <c r="AB22" s="127"/>
      <c r="AC22" s="143"/>
      <c r="AD22" s="144"/>
      <c r="AE22" s="147"/>
      <c r="AF22" s="136"/>
      <c r="AG22" s="26"/>
      <c r="AH22" s="26"/>
      <c r="AI22" s="26"/>
      <c r="AJ22" s="26"/>
      <c r="AK22" s="26"/>
    </row>
    <row r="23" spans="2:37" s="26" customFormat="1" ht="12">
      <c r="B23" s="27" t="s">
        <v>106</v>
      </c>
      <c r="C23" s="28">
        <f t="shared" si="0"/>
        <v>176.57999999999998</v>
      </c>
      <c r="D23" s="61">
        <f t="shared" si="1"/>
        <v>31.85768264</v>
      </c>
      <c r="E23" s="60"/>
      <c r="F23" s="70">
        <v>16</v>
      </c>
      <c r="G23" s="29">
        <v>65</v>
      </c>
      <c r="H23" s="29"/>
      <c r="I23" s="44"/>
      <c r="J23" s="44"/>
      <c r="K23" s="72">
        <v>4</v>
      </c>
      <c r="L23" s="72"/>
      <c r="M23" s="72">
        <v>2</v>
      </c>
      <c r="N23" s="72"/>
      <c r="O23" s="72"/>
      <c r="P23" s="72"/>
      <c r="Q23" s="72"/>
      <c r="R23" s="72"/>
      <c r="S23" s="72"/>
      <c r="T23" s="72"/>
      <c r="U23" s="46"/>
      <c r="V23" s="30"/>
      <c r="W23" s="30"/>
      <c r="X23" s="31"/>
      <c r="Y23" s="71">
        <f t="shared" si="2"/>
        <v>101.30562215199998</v>
      </c>
      <c r="Z23" s="182">
        <f t="shared" si="3"/>
        <v>43.416695207999993</v>
      </c>
      <c r="AA23" s="155"/>
      <c r="AB23" s="126"/>
      <c r="AC23" s="143"/>
      <c r="AD23" s="144"/>
      <c r="AE23" s="146"/>
      <c r="AF23" s="135"/>
    </row>
    <row r="24" spans="2:37" s="26" customFormat="1" ht="12">
      <c r="B24" s="27"/>
      <c r="C24" s="28"/>
      <c r="D24" s="61"/>
      <c r="E24" s="60"/>
      <c r="F24" s="44"/>
      <c r="G24" s="29"/>
      <c r="H24" s="44"/>
      <c r="I24" s="29"/>
      <c r="J24" s="29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30"/>
      <c r="W24" s="30"/>
      <c r="X24" s="46"/>
      <c r="Y24" s="44"/>
      <c r="Z24" s="181"/>
      <c r="AA24" s="155"/>
      <c r="AB24" s="126"/>
      <c r="AC24" s="143"/>
      <c r="AD24" s="144"/>
      <c r="AE24" s="146"/>
      <c r="AF24" s="135"/>
    </row>
    <row r="25" spans="2:37" s="26" customFormat="1" ht="12">
      <c r="B25" s="27"/>
      <c r="C25" s="28"/>
      <c r="D25" s="61"/>
      <c r="E25" s="60"/>
      <c r="F25" s="44"/>
      <c r="G25" s="29"/>
      <c r="H25" s="29"/>
      <c r="I25" s="44"/>
      <c r="J25" s="29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5"/>
      <c r="W25" s="45"/>
      <c r="X25" s="46"/>
      <c r="Y25" s="44"/>
      <c r="Z25" s="181"/>
      <c r="AA25" s="155"/>
      <c r="AB25" s="126"/>
      <c r="AC25" s="143"/>
      <c r="AD25" s="144"/>
      <c r="AE25" s="146"/>
      <c r="AF25" s="135"/>
    </row>
    <row r="26" spans="2:37" s="26" customFormat="1" ht="12">
      <c r="B26" s="27"/>
      <c r="C26" s="28"/>
      <c r="D26" s="61"/>
      <c r="E26" s="60"/>
      <c r="F26" s="44"/>
      <c r="G26" s="29"/>
      <c r="H26" s="29"/>
      <c r="I26" s="29"/>
      <c r="J26" s="29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30"/>
      <c r="W26" s="30"/>
      <c r="X26" s="31"/>
      <c r="Y26" s="29"/>
      <c r="Z26" s="181"/>
      <c r="AA26" s="155"/>
      <c r="AB26" s="126"/>
      <c r="AC26" s="143"/>
      <c r="AD26" s="144"/>
      <c r="AE26" s="146"/>
      <c r="AF26" s="135"/>
    </row>
    <row r="27" spans="2:37" s="26" customFormat="1" ht="12">
      <c r="B27" s="27"/>
      <c r="C27" s="28"/>
      <c r="D27" s="61"/>
      <c r="E27" s="60"/>
      <c r="F27" s="44"/>
      <c r="G27" s="44"/>
      <c r="H27" s="44"/>
      <c r="I27" s="29"/>
      <c r="J27" s="29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5"/>
      <c r="W27" s="45"/>
      <c r="X27" s="46"/>
      <c r="Y27" s="44"/>
      <c r="Z27" s="181"/>
      <c r="AA27" s="155"/>
      <c r="AB27" s="126"/>
      <c r="AC27" s="143"/>
      <c r="AD27" s="144"/>
      <c r="AE27" s="146"/>
      <c r="AF27" s="135"/>
    </row>
    <row r="28" spans="2:37" s="26" customFormat="1" ht="12">
      <c r="B28" s="27"/>
      <c r="C28" s="28"/>
      <c r="D28" s="61"/>
      <c r="E28" s="28"/>
      <c r="F28" s="29"/>
      <c r="G28" s="29"/>
      <c r="H28" s="29"/>
      <c r="I28" s="29"/>
      <c r="J28" s="44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46"/>
      <c r="V28" s="30"/>
      <c r="W28" s="30"/>
      <c r="X28" s="31"/>
      <c r="Y28" s="29"/>
      <c r="Z28" s="183"/>
      <c r="AA28" s="155"/>
      <c r="AB28" s="126"/>
      <c r="AC28" s="143"/>
      <c r="AD28" s="144"/>
      <c r="AE28" s="146"/>
      <c r="AF28" s="135"/>
    </row>
    <row r="29" spans="2:37" s="26" customFormat="1" ht="12">
      <c r="B29" s="27"/>
      <c r="C29" s="28"/>
      <c r="D29" s="61"/>
      <c r="E29" s="28"/>
      <c r="F29" s="29"/>
      <c r="G29" s="29"/>
      <c r="H29" s="29"/>
      <c r="I29" s="29"/>
      <c r="J29" s="29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0"/>
      <c r="W29" s="30"/>
      <c r="X29" s="31"/>
      <c r="Y29" s="29"/>
      <c r="Z29" s="181"/>
      <c r="AA29" s="155"/>
      <c r="AB29" s="126"/>
      <c r="AC29" s="143"/>
      <c r="AD29" s="144"/>
      <c r="AE29" s="146"/>
      <c r="AF29" s="135"/>
    </row>
    <row r="30" spans="2:37" s="26" customFormat="1" ht="12">
      <c r="B30" s="27"/>
      <c r="C30" s="28"/>
      <c r="D30" s="61"/>
      <c r="E30" s="28"/>
      <c r="F30" s="29"/>
      <c r="G30" s="29"/>
      <c r="H30" s="29"/>
      <c r="I30" s="29"/>
      <c r="J30" s="29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0"/>
      <c r="W30" s="30"/>
      <c r="X30" s="31"/>
      <c r="Y30" s="29"/>
      <c r="Z30" s="181"/>
      <c r="AA30" s="155"/>
      <c r="AB30" s="126"/>
      <c r="AC30" s="143"/>
      <c r="AD30" s="144"/>
      <c r="AE30" s="146"/>
      <c r="AF30" s="135"/>
    </row>
    <row r="31" spans="2:37" s="26" customFormat="1" ht="12">
      <c r="B31" s="27"/>
      <c r="C31" s="28"/>
      <c r="D31" s="61"/>
      <c r="E31" s="28"/>
      <c r="F31" s="29"/>
      <c r="G31" s="29"/>
      <c r="H31" s="29"/>
      <c r="I31" s="44"/>
      <c r="J31" s="29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0"/>
      <c r="W31" s="30"/>
      <c r="X31" s="46"/>
      <c r="Y31" s="44"/>
      <c r="Z31" s="181"/>
      <c r="AA31" s="155"/>
      <c r="AB31" s="126"/>
      <c r="AC31" s="143"/>
      <c r="AD31" s="144"/>
      <c r="AE31" s="146"/>
      <c r="AF31" s="135"/>
    </row>
    <row r="32" spans="2:37" s="26" customFormat="1" ht="12">
      <c r="B32" s="27"/>
      <c r="C32" s="28"/>
      <c r="D32" s="61"/>
      <c r="E32" s="28"/>
      <c r="F32" s="29"/>
      <c r="G32" s="29"/>
      <c r="H32" s="29"/>
      <c r="I32" s="29"/>
      <c r="J32" s="29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0"/>
      <c r="W32" s="30"/>
      <c r="X32" s="31"/>
      <c r="Y32" s="29"/>
      <c r="Z32" s="181"/>
      <c r="AA32" s="155"/>
      <c r="AB32" s="126"/>
      <c r="AC32" s="143"/>
      <c r="AD32" s="144"/>
      <c r="AE32" s="146"/>
      <c r="AF32" s="135"/>
    </row>
    <row r="33" spans="2:36" s="26" customFormat="1" ht="12">
      <c r="B33" s="27"/>
      <c r="C33" s="28"/>
      <c r="D33" s="61"/>
      <c r="E33" s="28"/>
      <c r="F33" s="29"/>
      <c r="G33" s="29"/>
      <c r="H33" s="29"/>
      <c r="I33" s="29"/>
      <c r="J33" s="29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0"/>
      <c r="W33" s="30"/>
      <c r="X33" s="31"/>
      <c r="Y33" s="29"/>
      <c r="Z33" s="181"/>
      <c r="AA33" s="155"/>
      <c r="AB33" s="126"/>
      <c r="AC33" s="143"/>
      <c r="AD33" s="144"/>
      <c r="AE33" s="146"/>
      <c r="AF33" s="135"/>
    </row>
    <row r="34" spans="2:36" s="26" customFormat="1" ht="12">
      <c r="B34" s="27"/>
      <c r="C34" s="28"/>
      <c r="D34" s="61"/>
      <c r="E34" s="28"/>
      <c r="F34" s="44"/>
      <c r="G34" s="44"/>
      <c r="H34" s="44"/>
      <c r="I34" s="44"/>
      <c r="J34" s="44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30"/>
      <c r="W34" s="30"/>
      <c r="X34" s="46"/>
      <c r="Y34" s="44"/>
      <c r="Z34" s="183"/>
      <c r="AA34" s="155"/>
      <c r="AB34" s="126"/>
      <c r="AC34" s="143"/>
      <c r="AD34" s="144"/>
      <c r="AE34" s="146"/>
      <c r="AF34" s="135"/>
    </row>
    <row r="35" spans="2:36" s="26" customFormat="1" thickBot="1">
      <c r="B35" s="36"/>
      <c r="C35" s="28"/>
      <c r="D35" s="61"/>
      <c r="E35" s="59"/>
      <c r="F35" s="37"/>
      <c r="G35" s="38"/>
      <c r="H35" s="38"/>
      <c r="I35" s="38"/>
      <c r="J35" s="48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9"/>
      <c r="W35" s="39"/>
      <c r="X35" s="37"/>
      <c r="Y35" s="38"/>
      <c r="Z35" s="184"/>
      <c r="AA35" s="157"/>
      <c r="AB35" s="128"/>
      <c r="AC35" s="143"/>
      <c r="AD35" s="144"/>
      <c r="AE35" s="148"/>
      <c r="AF35" s="137">
        <v>1</v>
      </c>
    </row>
    <row r="36" spans="2:36" s="32" customFormat="1" ht="13.5" customHeight="1" thickBot="1">
      <c r="B36" s="40" t="s">
        <v>21</v>
      </c>
      <c r="C36" s="165">
        <f>SUM(C7:C35)</f>
        <v>3551.7599999999998</v>
      </c>
      <c r="D36" s="165">
        <f>SUM(D7:D35)</f>
        <v>599.74949188000005</v>
      </c>
      <c r="E36" s="166">
        <f>SUM(E7:E35)</f>
        <v>0</v>
      </c>
      <c r="F36" s="167">
        <f t="shared" ref="F36:AF36" si="4">SUM(F7:F35)</f>
        <v>1322</v>
      </c>
      <c r="G36" s="168">
        <f t="shared" si="4"/>
        <v>290</v>
      </c>
      <c r="H36" s="168">
        <f t="shared" si="4"/>
        <v>270</v>
      </c>
      <c r="I36" s="168">
        <f t="shared" si="4"/>
        <v>0</v>
      </c>
      <c r="J36" s="168">
        <f t="shared" si="4"/>
        <v>0</v>
      </c>
      <c r="K36" s="168">
        <f t="shared" si="4"/>
        <v>68</v>
      </c>
      <c r="L36" s="168">
        <f t="shared" si="4"/>
        <v>19</v>
      </c>
      <c r="M36" s="168">
        <f t="shared" si="4"/>
        <v>4</v>
      </c>
      <c r="N36" s="168">
        <f t="shared" si="4"/>
        <v>4</v>
      </c>
      <c r="O36" s="168">
        <f t="shared" si="4"/>
        <v>0</v>
      </c>
      <c r="P36" s="168">
        <f t="shared" si="4"/>
        <v>0</v>
      </c>
      <c r="Q36" s="168">
        <f t="shared" si="4"/>
        <v>5</v>
      </c>
      <c r="R36" s="168">
        <f t="shared" si="4"/>
        <v>2</v>
      </c>
      <c r="S36" s="168">
        <f t="shared" si="4"/>
        <v>4</v>
      </c>
      <c r="T36" s="168">
        <f t="shared" si="4"/>
        <v>0</v>
      </c>
      <c r="U36" s="165">
        <f t="shared" si="4"/>
        <v>0</v>
      </c>
      <c r="V36" s="168">
        <f t="shared" si="4"/>
        <v>0</v>
      </c>
      <c r="W36" s="168">
        <f t="shared" si="4"/>
        <v>0</v>
      </c>
      <c r="X36" s="165">
        <f>SUM(X8:X35)</f>
        <v>0</v>
      </c>
      <c r="Y36" s="165">
        <f>SUM(Y7:Y35)</f>
        <v>2066.4073556839999</v>
      </c>
      <c r="Z36" s="165">
        <f>SUM(Z7:Z35)</f>
        <v>885.60315243599996</v>
      </c>
      <c r="AA36" s="138">
        <f t="shared" si="4"/>
        <v>0</v>
      </c>
      <c r="AB36" s="129">
        <f t="shared" si="4"/>
        <v>0</v>
      </c>
      <c r="AC36" s="149"/>
      <c r="AD36" s="149"/>
      <c r="AE36" s="150"/>
      <c r="AF36" s="138">
        <f t="shared" si="4"/>
        <v>1</v>
      </c>
    </row>
    <row r="37" spans="2:36" s="32" customFormat="1" ht="13.5" customHeight="1" thickBot="1">
      <c r="B37" s="40" t="s">
        <v>37</v>
      </c>
      <c r="C37" s="169"/>
      <c r="D37" s="170"/>
      <c r="E37" s="170"/>
      <c r="F37" s="171"/>
      <c r="G37" s="171"/>
      <c r="H37" s="171"/>
      <c r="I37" s="171"/>
      <c r="J37" s="171"/>
      <c r="K37" s="171"/>
      <c r="L37" s="171"/>
      <c r="M37" s="171"/>
      <c r="N37" s="171"/>
      <c r="O37" s="171"/>
      <c r="P37" s="171"/>
      <c r="Q37" s="171"/>
      <c r="R37" s="171"/>
      <c r="S37" s="171"/>
      <c r="T37" s="171"/>
      <c r="U37" s="171"/>
      <c r="V37" s="167"/>
      <c r="W37" s="167"/>
      <c r="X37" s="171"/>
      <c r="Y37" s="171"/>
      <c r="Z37" s="171"/>
      <c r="AA37" s="139"/>
      <c r="AB37" s="130"/>
      <c r="AC37" s="151"/>
      <c r="AD37" s="151"/>
      <c r="AE37" s="151"/>
      <c r="AF37" s="139">
        <v>5624.55</v>
      </c>
      <c r="AJ37" s="49"/>
    </row>
    <row r="38" spans="2:36" s="32" customFormat="1" ht="13.5" customHeight="1" thickBot="1">
      <c r="B38" s="40" t="s">
        <v>22</v>
      </c>
      <c r="C38" s="166">
        <f t="shared" ref="C38:AF38" si="5">C36*C37</f>
        <v>0</v>
      </c>
      <c r="D38" s="166"/>
      <c r="E38" s="166">
        <f t="shared" ref="E38" si="6">E36*E37</f>
        <v>0</v>
      </c>
      <c r="F38" s="166">
        <f t="shared" si="5"/>
        <v>0</v>
      </c>
      <c r="G38" s="172">
        <f t="shared" si="5"/>
        <v>0</v>
      </c>
      <c r="H38" s="172">
        <f t="shared" si="5"/>
        <v>0</v>
      </c>
      <c r="I38" s="172">
        <f t="shared" si="5"/>
        <v>0</v>
      </c>
      <c r="J38" s="172">
        <f t="shared" si="5"/>
        <v>0</v>
      </c>
      <c r="K38" s="172">
        <f>K36*K37</f>
        <v>0</v>
      </c>
      <c r="L38" s="172">
        <f t="shared" ref="L38:T38" si="7">L36*L37</f>
        <v>0</v>
      </c>
      <c r="M38" s="172">
        <f t="shared" si="7"/>
        <v>0</v>
      </c>
      <c r="N38" s="172">
        <f t="shared" si="7"/>
        <v>0</v>
      </c>
      <c r="O38" s="172">
        <f t="shared" si="7"/>
        <v>0</v>
      </c>
      <c r="P38" s="172">
        <f t="shared" si="7"/>
        <v>0</v>
      </c>
      <c r="Q38" s="172">
        <f t="shared" si="7"/>
        <v>0</v>
      </c>
      <c r="R38" s="172">
        <f t="shared" si="7"/>
        <v>0</v>
      </c>
      <c r="S38" s="172">
        <f t="shared" si="7"/>
        <v>0</v>
      </c>
      <c r="T38" s="172">
        <f t="shared" si="7"/>
        <v>0</v>
      </c>
      <c r="U38" s="172">
        <f t="shared" ref="U38:Y38" si="8">U36*U37</f>
        <v>0</v>
      </c>
      <c r="V38" s="172">
        <f t="shared" si="8"/>
        <v>0</v>
      </c>
      <c r="W38" s="172">
        <f t="shared" si="8"/>
        <v>0</v>
      </c>
      <c r="X38" s="172">
        <f t="shared" si="8"/>
        <v>0</v>
      </c>
      <c r="Y38" s="172">
        <f t="shared" si="8"/>
        <v>0</v>
      </c>
      <c r="Z38" s="172">
        <f t="shared" si="5"/>
        <v>0</v>
      </c>
      <c r="AA38" s="158">
        <f t="shared" si="5"/>
        <v>0</v>
      </c>
      <c r="AB38" s="131">
        <f t="shared" si="5"/>
        <v>0</v>
      </c>
      <c r="AC38" s="152"/>
      <c r="AD38" s="152"/>
      <c r="AE38" s="152"/>
      <c r="AF38" s="140">
        <f t="shared" si="5"/>
        <v>5624.55</v>
      </c>
    </row>
    <row r="39" spans="2:36" s="32" customFormat="1" ht="20.25" customHeight="1" thickBot="1">
      <c r="B39" s="41" t="s">
        <v>23</v>
      </c>
      <c r="C39" s="381">
        <f>SUM(C38:AE38)</f>
        <v>0</v>
      </c>
      <c r="D39" s="382"/>
      <c r="E39" s="382"/>
      <c r="F39" s="382"/>
      <c r="G39" s="386">
        <f>C39-[2]Orçamento!H25</f>
        <v>-2686136.20756</v>
      </c>
      <c r="H39" s="387"/>
      <c r="I39" s="387"/>
      <c r="J39" s="54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4"/>
      <c r="V39" s="54"/>
      <c r="W39" s="54"/>
      <c r="X39" s="54"/>
      <c r="Y39" s="54"/>
      <c r="Z39" s="162"/>
      <c r="AA39" s="159"/>
      <c r="AB39" s="132"/>
      <c r="AC39" s="153"/>
      <c r="AD39" s="149"/>
      <c r="AE39" s="154"/>
      <c r="AF39" s="42"/>
    </row>
    <row r="40" spans="2:36">
      <c r="B40" s="377" t="s">
        <v>107</v>
      </c>
      <c r="C40" s="377"/>
      <c r="D40" s="377"/>
      <c r="E40" s="377"/>
      <c r="F40" s="377"/>
      <c r="G40" s="377"/>
      <c r="H40" s="377"/>
      <c r="I40" s="377"/>
      <c r="J40" s="377"/>
      <c r="K40" s="377"/>
      <c r="L40" s="377"/>
      <c r="M40" s="377"/>
      <c r="N40" s="377"/>
      <c r="O40" s="377"/>
      <c r="P40" s="377"/>
      <c r="Q40" s="377"/>
      <c r="R40" s="377"/>
      <c r="S40" s="377"/>
      <c r="T40" s="377"/>
      <c r="U40" s="377"/>
      <c r="V40" s="377"/>
      <c r="W40" s="377"/>
      <c r="X40" s="377"/>
      <c r="Y40" s="377"/>
      <c r="Z40" s="377"/>
    </row>
    <row r="41" spans="2:36">
      <c r="B41" s="377"/>
      <c r="C41" s="377"/>
      <c r="D41" s="377"/>
      <c r="E41" s="377"/>
      <c r="F41" s="377"/>
      <c r="G41" s="377"/>
      <c r="H41" s="377"/>
      <c r="I41" s="377"/>
      <c r="J41" s="377"/>
      <c r="K41" s="377"/>
      <c r="L41" s="377"/>
      <c r="M41" s="377"/>
      <c r="N41" s="377"/>
      <c r="O41" s="377"/>
      <c r="P41" s="377"/>
      <c r="Q41" s="377"/>
      <c r="R41" s="377"/>
      <c r="S41" s="377"/>
      <c r="T41" s="377"/>
      <c r="U41" s="377"/>
      <c r="V41" s="377"/>
      <c r="W41" s="377"/>
      <c r="X41" s="377"/>
      <c r="Y41" s="377"/>
      <c r="Z41" s="377"/>
      <c r="AA41" s="188"/>
      <c r="AB41" s="188"/>
      <c r="AC41" s="188"/>
      <c r="AD41" s="188"/>
      <c r="AE41" s="188"/>
      <c r="AF41" s="188"/>
    </row>
    <row r="42" spans="2:36">
      <c r="B42" s="371" t="s">
        <v>29</v>
      </c>
      <c r="C42" s="371"/>
      <c r="D42" s="371"/>
      <c r="E42" s="371"/>
      <c r="F42" s="371"/>
      <c r="G42" s="371"/>
      <c r="H42" s="371"/>
      <c r="I42" s="371"/>
      <c r="J42" s="371"/>
      <c r="K42" s="371"/>
      <c r="L42" s="371"/>
      <c r="M42" s="371"/>
      <c r="N42" s="371"/>
      <c r="O42" s="371"/>
      <c r="P42" s="371"/>
      <c r="Q42" s="371"/>
      <c r="R42" s="371"/>
      <c r="S42" s="371"/>
      <c r="T42" s="371"/>
      <c r="U42" s="371"/>
      <c r="V42" s="371"/>
      <c r="W42" s="371"/>
      <c r="X42" s="371"/>
      <c r="Y42" s="371"/>
      <c r="Z42" s="371"/>
      <c r="AA42" s="185"/>
      <c r="AB42" s="185"/>
      <c r="AC42" s="185"/>
      <c r="AD42" s="185"/>
      <c r="AE42" s="185"/>
    </row>
    <row r="43" spans="2:36">
      <c r="B43" s="371" t="s">
        <v>30</v>
      </c>
      <c r="C43" s="371"/>
      <c r="D43" s="371"/>
      <c r="E43" s="371"/>
      <c r="F43" s="371"/>
      <c r="G43" s="371"/>
      <c r="H43" s="371"/>
      <c r="I43" s="371"/>
      <c r="J43" s="371"/>
      <c r="K43" s="371"/>
      <c r="L43" s="371"/>
      <c r="M43" s="371"/>
      <c r="N43" s="371"/>
      <c r="O43" s="371"/>
      <c r="P43" s="371"/>
      <c r="Q43" s="371"/>
      <c r="R43" s="371"/>
      <c r="S43" s="371"/>
      <c r="T43" s="371"/>
      <c r="U43" s="371"/>
      <c r="V43" s="371"/>
      <c r="W43" s="371"/>
      <c r="X43" s="371"/>
      <c r="Y43" s="371"/>
      <c r="Z43" s="371"/>
      <c r="AA43" s="186"/>
      <c r="AB43" s="186"/>
      <c r="AC43" s="186"/>
      <c r="AD43" s="186"/>
      <c r="AE43" s="186"/>
      <c r="AF43" s="106"/>
    </row>
    <row r="44" spans="2:36">
      <c r="B44" s="371"/>
      <c r="C44" s="371"/>
      <c r="D44" s="371"/>
      <c r="E44" s="371"/>
      <c r="F44" s="371"/>
      <c r="G44" s="371"/>
      <c r="H44" s="371"/>
      <c r="I44" s="371"/>
      <c r="J44" s="371"/>
      <c r="K44" s="371"/>
      <c r="L44" s="371"/>
      <c r="M44" s="371"/>
      <c r="N44" s="371"/>
      <c r="O44" s="371"/>
      <c r="P44" s="371"/>
      <c r="Q44" s="371"/>
      <c r="R44" s="371"/>
      <c r="S44" s="371"/>
      <c r="T44" s="371"/>
      <c r="U44" s="371"/>
      <c r="V44" s="371"/>
      <c r="W44" s="371"/>
      <c r="X44" s="371"/>
      <c r="Y44" s="371"/>
      <c r="Z44" s="371"/>
      <c r="AA44" s="186"/>
      <c r="AB44" s="186"/>
      <c r="AC44" s="186"/>
      <c r="AD44" s="186"/>
      <c r="AE44" s="186"/>
      <c r="AF44" s="186"/>
    </row>
    <row r="45" spans="2:36">
      <c r="B45" s="187"/>
      <c r="C45" s="187"/>
      <c r="D45" s="187"/>
      <c r="E45" s="187"/>
      <c r="F45" s="187"/>
      <c r="G45" s="187"/>
      <c r="H45" s="187"/>
      <c r="I45" s="187"/>
      <c r="J45" s="187"/>
      <c r="K45" s="187"/>
      <c r="L45" s="187"/>
      <c r="M45" s="187"/>
      <c r="N45" s="187"/>
      <c r="O45" s="187"/>
      <c r="P45" s="187"/>
      <c r="Q45" s="187"/>
      <c r="R45" s="187"/>
      <c r="S45" s="187"/>
      <c r="T45" s="187"/>
      <c r="U45" s="187"/>
      <c r="V45" s="187"/>
      <c r="W45" s="187"/>
      <c r="X45" s="187"/>
      <c r="Y45" s="187"/>
      <c r="Z45" s="187"/>
      <c r="AA45" s="187"/>
      <c r="AB45" s="187"/>
      <c r="AC45" s="187"/>
      <c r="AD45" s="187"/>
      <c r="AE45" s="187"/>
      <c r="AF45" s="187"/>
    </row>
    <row r="46" spans="2:36">
      <c r="B46" s="371"/>
      <c r="C46" s="371"/>
      <c r="D46" s="371"/>
      <c r="E46" s="371"/>
      <c r="F46" s="371"/>
      <c r="G46" s="371"/>
      <c r="H46" s="371"/>
      <c r="I46" s="371"/>
      <c r="J46" s="371"/>
      <c r="K46" s="371"/>
      <c r="L46" s="371"/>
      <c r="M46" s="371"/>
      <c r="N46" s="371"/>
      <c r="O46" s="371"/>
      <c r="P46" s="371"/>
      <c r="Q46" s="371"/>
      <c r="R46" s="371"/>
      <c r="S46" s="371"/>
      <c r="T46" s="371"/>
      <c r="U46" s="371"/>
      <c r="V46" s="371"/>
      <c r="W46" s="371"/>
      <c r="X46" s="371"/>
      <c r="Y46" s="371"/>
      <c r="Z46" s="371"/>
      <c r="AA46" s="371"/>
      <c r="AB46" s="371"/>
      <c r="AC46" s="371"/>
      <c r="AD46" s="371"/>
      <c r="AE46" s="371"/>
      <c r="AF46" s="371"/>
    </row>
    <row r="47" spans="2:36">
      <c r="B47" s="380"/>
      <c r="C47" s="380"/>
      <c r="D47" s="380"/>
      <c r="E47" s="380"/>
      <c r="F47" s="380"/>
      <c r="G47" s="380"/>
      <c r="H47" s="380"/>
      <c r="I47" s="380"/>
      <c r="J47" s="380"/>
      <c r="K47" s="380"/>
      <c r="L47" s="380"/>
      <c r="M47" s="380"/>
      <c r="N47" s="380"/>
      <c r="O47" s="380"/>
      <c r="P47" s="380"/>
      <c r="Q47" s="380"/>
      <c r="R47" s="380"/>
      <c r="S47" s="380"/>
      <c r="T47" s="380"/>
      <c r="U47" s="380"/>
      <c r="V47" s="380"/>
      <c r="W47" s="380"/>
      <c r="X47" s="380"/>
      <c r="Y47" s="380"/>
      <c r="Z47" s="380"/>
      <c r="AA47" s="380"/>
      <c r="AB47" s="380"/>
      <c r="AC47" s="380"/>
      <c r="AD47" s="380"/>
      <c r="AE47" s="380"/>
      <c r="AF47" s="380"/>
    </row>
  </sheetData>
  <mergeCells count="23">
    <mergeCell ref="B1:Z1"/>
    <mergeCell ref="AG3:AK3"/>
    <mergeCell ref="AG4:AK4"/>
    <mergeCell ref="B47:AF47"/>
    <mergeCell ref="AC5:AD5"/>
    <mergeCell ref="C39:F39"/>
    <mergeCell ref="B3:B6"/>
    <mergeCell ref="B46:AF46"/>
    <mergeCell ref="G39:I39"/>
    <mergeCell ref="AC3:AD3"/>
    <mergeCell ref="Y3:Z3"/>
    <mergeCell ref="E3:J3"/>
    <mergeCell ref="L3:P3"/>
    <mergeCell ref="L4:P4"/>
    <mergeCell ref="L5:P5"/>
    <mergeCell ref="Q3:U3"/>
    <mergeCell ref="B43:Z43"/>
    <mergeCell ref="B44:Z44"/>
    <mergeCell ref="Q4:U4"/>
    <mergeCell ref="Q5:W5"/>
    <mergeCell ref="B40:Z40"/>
    <mergeCell ref="B41:Z41"/>
    <mergeCell ref="B42:Z42"/>
  </mergeCells>
  <phoneticPr fontId="0" type="noConversion"/>
  <printOptions horizontalCentered="1" verticalCentered="1"/>
  <pageMargins left="0.39370078740157483" right="0.39370078740157483" top="0.98425196850393704" bottom="0.39370078740157483" header="0" footer="0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1</vt:i4>
      </vt:variant>
    </vt:vector>
  </HeadingPairs>
  <TitlesOfParts>
    <vt:vector size="3" baseType="lpstr">
      <vt:lpstr>RESUMO PAVIMENTAÇÃO- RUAS</vt:lpstr>
      <vt:lpstr>RESUMO GALERIA</vt:lpstr>
      <vt:lpstr>'RESUMO PAVIMENTAÇÃO- RUAS'!Area_de_impressao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Silvio</dc:creator>
  <cp:lastModifiedBy>engenharia</cp:lastModifiedBy>
  <cp:lastPrinted>2016-04-26T20:33:22Z</cp:lastPrinted>
  <dcterms:created xsi:type="dcterms:W3CDTF">1998-02-17T17:03:09Z</dcterms:created>
  <dcterms:modified xsi:type="dcterms:W3CDTF">2016-05-06T21:00:05Z</dcterms:modified>
</cp:coreProperties>
</file>